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CS\YandexDisk\Работа (ОБО Беттерманн)\01. БАЗА (ДСП)\Калькуляторы\Калькулятор BSS\"/>
    </mc:Choice>
  </mc:AlternateContent>
  <xr:revisionPtr revIDLastSave="0" documentId="13_ncr:1_{18C8294C-CD43-4F7C-BFA4-7F8DC45FA2E7}" xr6:coauthVersionLast="47" xr6:coauthVersionMax="47" xr10:uidLastSave="{00000000-0000-0000-0000-000000000000}"/>
  <bookViews>
    <workbookView xWindow="-54120" yWindow="-165" windowWidth="29040" windowHeight="15720" xr2:uid="{00000000-000D-0000-FFFF-FFFF00000000}"/>
  </bookViews>
  <sheets>
    <sheet name="Титульник" sheetId="7" r:id="rId1"/>
    <sheet name="SL" sheetId="6" state="hidden" r:id="rId2"/>
    <sheet name="Гильзы" sheetId="1" r:id="rId3"/>
    <sheet name="Блоки" sheetId="4" r:id="rId4"/>
    <sheet name="Пена" sheetId="9" r:id="rId5"/>
  </sheets>
  <definedNames>
    <definedName name="_xlnm.Print_Area" localSheetId="3">Блоки!$A$1:$BP$42</definedName>
    <definedName name="_xlnm.Print_Area" localSheetId="2">Гильзы!$A$1:$BP$35</definedName>
    <definedName name="_xlnm.Print_Area" localSheetId="4">Пена!$A$1:$BP$41</definedName>
  </definedNames>
  <calcPr calcId="181029"/>
</workbook>
</file>

<file path=xl/calcChain.xml><?xml version="1.0" encoding="utf-8"?>
<calcChain xmlns="http://schemas.openxmlformats.org/spreadsheetml/2006/main">
  <c r="AM21" i="9" l="1"/>
  <c r="AM22" i="4"/>
  <c r="AM19" i="1"/>
  <c r="U14" i="1" l="1"/>
  <c r="AM14" i="1"/>
  <c r="AG14" i="1"/>
  <c r="AA14" i="1"/>
  <c r="AM21" i="4"/>
  <c r="AM16" i="4"/>
  <c r="AG16" i="4"/>
  <c r="AA16" i="4"/>
  <c r="U16" i="4"/>
  <c r="AM16" i="9"/>
  <c r="AG16" i="9"/>
  <c r="AA16" i="9"/>
  <c r="U16" i="9"/>
  <c r="AM20" i="1"/>
  <c r="AM18" i="1" l="1"/>
  <c r="AM20" i="4"/>
  <c r="AM23" i="4"/>
  <c r="AM22" i="9"/>
  <c r="U42" i="1" l="1"/>
  <c r="U43" i="1" s="1"/>
  <c r="Z42" i="1"/>
  <c r="Z43" i="1" s="1"/>
  <c r="AE42" i="1"/>
  <c r="AE44" i="1" s="1"/>
  <c r="AN42" i="1"/>
  <c r="AN43" i="1" s="1"/>
  <c r="U45" i="1"/>
  <c r="U46" i="1" s="1"/>
  <c r="Z45" i="1"/>
  <c r="Z46" i="1" s="1"/>
  <c r="AE45" i="1"/>
  <c r="AE46" i="1" s="1"/>
  <c r="AN45" i="1"/>
  <c r="AN47" i="1" s="1"/>
  <c r="U8" i="9"/>
  <c r="AE47" i="1" l="1"/>
  <c r="AE49" i="1" s="1"/>
  <c r="AM20" i="9"/>
  <c r="U48" i="1"/>
  <c r="U44" i="1"/>
  <c r="Z48" i="1"/>
  <c r="U47" i="1"/>
  <c r="U49" i="1" s="1"/>
  <c r="Z44" i="1"/>
  <c r="AE43" i="1"/>
  <c r="AE48" i="1" s="1"/>
  <c r="AN46" i="1"/>
  <c r="AN48" i="1" s="1"/>
  <c r="AN44" i="1"/>
  <c r="AN49" i="1" s="1"/>
  <c r="Z47" i="1"/>
  <c r="U8" i="4"/>
  <c r="Z49" i="1" l="1"/>
  <c r="U8" i="1" l="1"/>
  <c r="AE52" i="1" l="1"/>
  <c r="AN52" i="1"/>
  <c r="Z51" i="1"/>
  <c r="Z52" i="1"/>
  <c r="AE51" i="1" l="1"/>
  <c r="AN51" i="1"/>
  <c r="U52" i="1" l="1"/>
  <c r="U51" i="1" l="1"/>
</calcChain>
</file>

<file path=xl/sharedStrings.xml><?xml version="1.0" encoding="utf-8"?>
<sst xmlns="http://schemas.openxmlformats.org/spreadsheetml/2006/main" count="273" uniqueCount="114">
  <si>
    <t>Объем кабеля в пене, мл</t>
  </si>
  <si>
    <t>Объем кабеля в герметике, мл</t>
  </si>
  <si>
    <t>Площадь проходки, мм2</t>
  </si>
  <si>
    <t>Объем пены без кабелей, мл</t>
  </si>
  <si>
    <t>Объем герметика без кабелей, мл</t>
  </si>
  <si>
    <t>Сечение кабеля, мм2</t>
  </si>
  <si>
    <t>ИСХОДНЫЕ ДАННЫЕ:</t>
  </si>
  <si>
    <t>РАСЧЕТ ОГНЕСТОЙКИХ ПРОХОДОК</t>
  </si>
  <si>
    <t>РАСЧЕТ ВЫПОЛНЕН:</t>
  </si>
  <si>
    <t>Дата</t>
  </si>
  <si>
    <t>Организация</t>
  </si>
  <si>
    <t>ФИО</t>
  </si>
  <si>
    <t>Телефон</t>
  </si>
  <si>
    <t>СПЕЦИФИКАЦИЯ</t>
  </si>
  <si>
    <t>№
п/п</t>
  </si>
  <si>
    <t>Наименование</t>
  </si>
  <si>
    <t>Тип</t>
  </si>
  <si>
    <t>Артикул</t>
  </si>
  <si>
    <t>Кол-во</t>
  </si>
  <si>
    <t>Ед.изм.</t>
  </si>
  <si>
    <t>шт.</t>
  </si>
  <si>
    <t>FBS-S</t>
  </si>
  <si>
    <t>FBS-PH</t>
  </si>
  <si>
    <t>Промежуточные расчеты:</t>
  </si>
  <si>
    <t>Объем пены в гильзе, мл</t>
  </si>
  <si>
    <t>Объем герметика в гильзе, мл</t>
  </si>
  <si>
    <t>Пены всего, мл:</t>
  </si>
  <si>
    <t>Герметика всего, мл:</t>
  </si>
  <si>
    <t>Емкость картриджа</t>
  </si>
  <si>
    <t>Срок хранения</t>
  </si>
  <si>
    <t>Документы</t>
  </si>
  <si>
    <t>ГОСТ Р 53310-2009</t>
  </si>
  <si>
    <t>Выход пены</t>
  </si>
  <si>
    <t>+5°C ... +30°C</t>
  </si>
  <si>
    <t>12 месяцев</t>
  </si>
  <si>
    <t>Чертеж в формате DWG</t>
  </si>
  <si>
    <t>Температура для применения</t>
  </si>
  <si>
    <t>Обрезка пены</t>
  </si>
  <si>
    <t>для кабелей в гильзах</t>
  </si>
  <si>
    <t>Минимальная толщина
покрытия</t>
  </si>
  <si>
    <t>Толщина</t>
  </si>
  <si>
    <t>Варианты проходок:</t>
  </si>
  <si>
    <t>Количество проходок:</t>
  </si>
  <si>
    <t>FBA-B200-14</t>
  </si>
  <si>
    <t>Ширина отверстия проходки, мм</t>
  </si>
  <si>
    <t>Высота отверстия проходки, мм</t>
  </si>
  <si>
    <t>Глубина отверстия проходки, мм</t>
  </si>
  <si>
    <t>Толщина проходки, мм</t>
  </si>
  <si>
    <t>КАЛЬКУЛЯТОР</t>
  </si>
  <si>
    <t>РАСЧЕТА ОГНЕСТОЙКИХ ПРОХОДОК</t>
  </si>
  <si>
    <t>Системы, препятствующие распространению огня</t>
  </si>
  <si>
    <t>Температура хранения и транспортировки</t>
  </si>
  <si>
    <t>Размер блока</t>
  </si>
  <si>
    <t>200х144х60 мм</t>
  </si>
  <si>
    <t>ASX-E</t>
  </si>
  <si>
    <t>Ширина</t>
  </si>
  <si>
    <t>Высота</t>
  </si>
  <si>
    <t>Емкость упаковки</t>
  </si>
  <si>
    <t>KS-S RU</t>
  </si>
  <si>
    <t>7203800_V1</t>
  </si>
  <si>
    <t>7203806_V1</t>
  </si>
  <si>
    <t>6838146_V1</t>
  </si>
  <si>
    <t>Маркировочная табличка (русский язык)</t>
  </si>
  <si>
    <t>IET</t>
  </si>
  <si>
    <t>IET 150</t>
  </si>
  <si>
    <t>450 мл</t>
  </si>
  <si>
    <t>через 15 мин.</t>
  </si>
  <si>
    <t>не менее 4 л</t>
  </si>
  <si>
    <t>IET 90</t>
  </si>
  <si>
    <t>3 мм</t>
  </si>
  <si>
    <t>+5°C … +40°C</t>
  </si>
  <si>
    <t>Диаметр гильзы, мм (32-325 мм)</t>
  </si>
  <si>
    <t>Длина гильзы, мм</t>
  </si>
  <si>
    <t>Количество проходок (гильз):</t>
  </si>
  <si>
    <t>Для кабелей и гильз</t>
  </si>
  <si>
    <t>7202505_V1</t>
  </si>
  <si>
    <t>Покрытие огнезащитное, ведро 5 кг</t>
  </si>
  <si>
    <t>7202312_V2</t>
  </si>
  <si>
    <t>Пистолет для экстракции огнезащитной пены</t>
  </si>
  <si>
    <t>Пена огнезащитная FBS-S 2-х компонентная, 450 мл</t>
  </si>
  <si>
    <t>Блок огнезащитный</t>
  </si>
  <si>
    <t>IET 240</t>
  </si>
  <si>
    <t>Гильзы</t>
  </si>
  <si>
    <t>Пена</t>
  </si>
  <si>
    <t>Блоки</t>
  </si>
  <si>
    <t>IET 45</t>
  </si>
  <si>
    <t>IET 180</t>
  </si>
  <si>
    <t>IET 120</t>
  </si>
  <si>
    <t>Примечания:</t>
  </si>
  <si>
    <t>FBA-S</t>
  </si>
  <si>
    <t>Состав терморасширяющийся двухкомпонентный</t>
  </si>
  <si>
    <t>6840723_V1</t>
  </si>
  <si>
    <t>Технические характеристики
пены огнезащитной FBS-S</t>
  </si>
  <si>
    <t>Технические характеристики
покрытия огнезащитного ASX-E</t>
  </si>
  <si>
    <t>Технические характеристики
блока огнезащитного FBA-B200-14</t>
  </si>
  <si>
    <t>Технические характеристики
состава терморасширяющегося FBA-S</t>
  </si>
  <si>
    <t>на основе пены огнезащитной</t>
  </si>
  <si>
    <t>на основе блоков огнезащитных</t>
  </si>
  <si>
    <t>Обрезка</t>
  </si>
  <si>
    <t>через 60 мин.</t>
  </si>
  <si>
    <t>Выход состава</t>
  </si>
  <si>
    <t>до 4 л.</t>
  </si>
  <si>
    <t>+10°C … +30°C</t>
  </si>
  <si>
    <t>На основе блоков огнезащитных</t>
  </si>
  <si>
    <t>На основе пены огнезащитной</t>
  </si>
  <si>
    <t>Предел огнестойкости</t>
  </si>
  <si>
    <t>5 кг</t>
  </si>
  <si>
    <t>+5°C ... +25°C</t>
  </si>
  <si>
    <t>1,3 кг/м2 (S=0,7 мм)</t>
  </si>
  <si>
    <t>Расход покрытия</t>
  </si>
  <si>
    <t>1. Минимальная толщина стенки гильзы 3.0 мм.
2. Покрытие огнезащитное ASX-E наносится на кабельные изделия и при наличии на все элементы кабеленесущих систем на расстояние не менее 200 мм от заделки проходки с обеих сторон.
3. Толщина сухого слоя покрытия должна составлять не менее 3,0 мм.</t>
  </si>
  <si>
    <t>36 месяцев</t>
  </si>
  <si>
    <t>1. Покрытие огнезащитное ASX-E наносится на кабельные изделия и при наличии на все элементы кабеленесущих систем на расстояние не менее 300 мм от заделки проходки с обеих сторон. 
2. Толщина сухого слоя покрытия должна составлять не менее 3,0 мм.</t>
  </si>
  <si>
    <t>1. Покрытие огнезащитное ASX-E наносится на кабельные изделия и при наличии на все элементы кабеленесущих систем на расстояние не менее 200 мм от заделки проходки с обеих сторон.
2. Толщина сухого слоя покрытия должна составлять не менее 3,0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</si>
</sst>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30"/>
      <color theme="1"/>
      <name val="Calibri"/>
      <family val="2"/>
      <charset val="204"/>
      <scheme val="minor"/>
    </font>
    <font>
      <sz val="25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5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0" borderId="0" xfId="1" applyAlignment="1" applyProtection="1">
      <alignment vertical="center"/>
      <protection hidden="1"/>
    </xf>
    <xf numFmtId="0" fontId="6" fillId="0" borderId="0" xfId="0" applyFont="1" applyAlignment="1">
      <alignment horizontal="center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23" xfId="0" applyFont="1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4" fillId="0" borderId="21" xfId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23" xfId="0" applyBorder="1" applyAlignment="1" applyProtection="1">
      <alignment vertical="center" wrapText="1"/>
      <protection hidden="1"/>
    </xf>
    <xf numFmtId="0" fontId="5" fillId="0" borderId="22" xfId="0" applyFont="1" applyBorder="1" applyAlignment="1" applyProtection="1">
      <alignment vertical="center" wrapText="1"/>
      <protection hidden="1"/>
    </xf>
    <xf numFmtId="0" fontId="0" fillId="0" borderId="22" xfId="0" quotePrefix="1" applyBorder="1" applyAlignment="1" applyProtection="1">
      <alignment vertical="center"/>
      <protection hidden="1"/>
    </xf>
    <xf numFmtId="0" fontId="4" fillId="0" borderId="23" xfId="1" applyBorder="1" applyAlignment="1" applyProtection="1">
      <alignment vertical="center"/>
      <protection hidden="1"/>
    </xf>
    <xf numFmtId="0" fontId="4" fillId="0" borderId="20" xfId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vertical="top" wrapText="1"/>
      <protection hidden="1"/>
    </xf>
    <xf numFmtId="1" fontId="0" fillId="0" borderId="0" xfId="0" applyNumberForma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0" borderId="0" xfId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0" fontId="0" fillId="0" borderId="17" xfId="0" applyBorder="1" applyAlignment="1" applyProtection="1">
      <alignment horizontal="left" vertical="center"/>
      <protection hidden="1"/>
    </xf>
    <xf numFmtId="0" fontId="4" fillId="0" borderId="20" xfId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34" xfId="0" applyFont="1" applyBorder="1" applyAlignment="1" applyProtection="1">
      <alignment horizontal="center" vertical="center" wrapText="1"/>
      <protection hidden="1"/>
    </xf>
    <xf numFmtId="0" fontId="5" fillId="0" borderId="46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9" xfId="0" quotePrefix="1" applyBorder="1" applyAlignment="1" applyProtection="1">
      <alignment horizontal="center" vertical="center" wrapText="1"/>
      <protection hidden="1"/>
    </xf>
    <xf numFmtId="0" fontId="0" fillId="0" borderId="30" xfId="0" quotePrefix="1" applyBorder="1" applyAlignment="1" applyProtection="1">
      <alignment horizontal="center" vertical="center" wrapText="1"/>
      <protection hidden="1"/>
    </xf>
    <xf numFmtId="0" fontId="0" fillId="0" borderId="39" xfId="0" quotePrefix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44" xfId="0" applyBorder="1" applyAlignment="1" applyProtection="1">
      <alignment horizontal="left" vertical="center"/>
      <protection hidden="1"/>
    </xf>
    <xf numFmtId="0" fontId="0" fillId="0" borderId="30" xfId="0" applyBorder="1" applyAlignment="1" applyProtection="1">
      <alignment horizontal="left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0" fillId="0" borderId="47" xfId="0" applyBorder="1" applyAlignment="1" applyProtection="1">
      <alignment horizontal="left" vertical="center"/>
      <protection hidden="1"/>
    </xf>
    <xf numFmtId="0" fontId="0" fillId="0" borderId="40" xfId="0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6" xfId="0" quotePrefix="1" applyBorder="1" applyAlignment="1" applyProtection="1">
      <alignment horizontal="center" vertical="center"/>
      <protection hidden="1"/>
    </xf>
    <xf numFmtId="0" fontId="0" fillId="0" borderId="12" xfId="0" quotePrefix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left" vertical="center"/>
      <protection hidden="1"/>
    </xf>
    <xf numFmtId="0" fontId="0" fillId="0" borderId="41" xfId="0" applyBorder="1" applyAlignment="1" applyProtection="1">
      <alignment horizontal="left" vertical="center"/>
      <protection hidden="1"/>
    </xf>
    <xf numFmtId="0" fontId="0" fillId="0" borderId="25" xfId="0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44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0" fillId="0" borderId="37" xfId="0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0" fillId="2" borderId="50" xfId="0" applyFill="1" applyBorder="1" applyAlignment="1" applyProtection="1">
      <alignment horizontal="center" vertical="center"/>
      <protection locked="0" hidden="1"/>
    </xf>
    <xf numFmtId="0" fontId="0" fillId="2" borderId="51" xfId="0" applyFill="1" applyBorder="1" applyAlignment="1" applyProtection="1">
      <alignment horizontal="center" vertical="center"/>
      <protection locked="0" hidden="1"/>
    </xf>
    <xf numFmtId="1" fontId="0" fillId="2" borderId="16" xfId="0" applyNumberFormat="1" applyFill="1" applyBorder="1" applyAlignment="1" applyProtection="1">
      <alignment horizontal="center" vertical="center"/>
      <protection locked="0" hidden="1"/>
    </xf>
    <xf numFmtId="1" fontId="0" fillId="2" borderId="17" xfId="0" applyNumberFormat="1" applyFill="1" applyBorder="1" applyAlignment="1" applyProtection="1">
      <alignment horizontal="center" vertical="center"/>
      <protection locked="0" hidden="1"/>
    </xf>
    <xf numFmtId="1" fontId="0" fillId="2" borderId="13" xfId="0" applyNumberFormat="1" applyFill="1" applyBorder="1" applyAlignment="1" applyProtection="1">
      <alignment horizontal="center" vertical="center"/>
      <protection locked="0" hidden="1"/>
    </xf>
    <xf numFmtId="1" fontId="0" fillId="2" borderId="14" xfId="0" applyNumberFormat="1" applyFill="1" applyBorder="1" applyAlignment="1" applyProtection="1">
      <alignment horizontal="center" vertical="center"/>
      <protection locked="0" hidden="1"/>
    </xf>
    <xf numFmtId="0" fontId="0" fillId="2" borderId="11" xfId="0" applyFill="1" applyBorder="1" applyAlignment="1" applyProtection="1">
      <alignment horizontal="center" vertical="center"/>
      <protection locked="0" hidden="1"/>
    </xf>
    <xf numFmtId="0" fontId="0" fillId="2" borderId="6" xfId="0" applyFill="1" applyBorder="1" applyAlignment="1" applyProtection="1">
      <alignment horizontal="center" vertical="center"/>
      <protection locked="0" hidden="1"/>
    </xf>
    <xf numFmtId="1" fontId="0" fillId="2" borderId="18" xfId="0" applyNumberFormat="1" applyFill="1" applyBorder="1" applyAlignment="1" applyProtection="1">
      <alignment horizontal="center" vertical="center"/>
      <protection locked="0" hidden="1"/>
    </xf>
    <xf numFmtId="0" fontId="0" fillId="2" borderId="52" xfId="0" applyFill="1" applyBorder="1" applyAlignment="1" applyProtection="1">
      <alignment horizontal="center" vertical="center"/>
      <protection locked="0" hidden="1"/>
    </xf>
    <xf numFmtId="1" fontId="0" fillId="2" borderId="15" xfId="0" applyNumberFormat="1" applyFill="1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horizontal="left" vertical="center"/>
      <protection hidden="1"/>
    </xf>
    <xf numFmtId="0" fontId="0" fillId="0" borderId="36" xfId="0" applyBorder="1" applyAlignment="1" applyProtection="1">
      <alignment horizontal="left" vertical="center"/>
      <protection hidden="1"/>
    </xf>
    <xf numFmtId="0" fontId="0" fillId="2" borderId="12" xfId="0" applyFill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0" fillId="0" borderId="13" xfId="0" applyNumberFormat="1" applyBorder="1" applyAlignment="1" applyProtection="1">
      <alignment horizontal="left" vertical="center"/>
      <protection hidden="1"/>
    </xf>
    <xf numFmtId="14" fontId="0" fillId="0" borderId="14" xfId="0" applyNumberFormat="1" applyBorder="1" applyAlignment="1" applyProtection="1">
      <alignment horizontal="left" vertical="center"/>
      <protection hidden="1"/>
    </xf>
    <xf numFmtId="14" fontId="0" fillId="0" borderId="15" xfId="0" applyNumberFormat="1" applyBorder="1" applyAlignment="1" applyProtection="1">
      <alignment horizontal="left" vertical="center"/>
      <protection hidden="1"/>
    </xf>
    <xf numFmtId="0" fontId="0" fillId="2" borderId="16" xfId="0" applyFill="1" applyBorder="1" applyAlignment="1" applyProtection="1">
      <alignment horizontal="center" vertical="center"/>
      <protection locked="0" hidden="1"/>
    </xf>
    <xf numFmtId="0" fontId="0" fillId="2" borderId="17" xfId="0" applyFill="1" applyBorder="1" applyAlignment="1" applyProtection="1">
      <alignment horizontal="center" vertical="center"/>
      <protection locked="0" hidden="1"/>
    </xf>
    <xf numFmtId="0" fontId="0" fillId="2" borderId="18" xfId="0" applyFill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left" vertical="top" wrapText="1"/>
      <protection hidden="1"/>
    </xf>
    <xf numFmtId="0" fontId="0" fillId="0" borderId="9" xfId="0" applyBorder="1" applyAlignment="1" applyProtection="1">
      <alignment horizontal="left" vertical="top" wrapText="1"/>
      <protection hidden="1"/>
    </xf>
    <xf numFmtId="0" fontId="0" fillId="0" borderId="22" xfId="0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23" xfId="0" applyBorder="1" applyAlignment="1" applyProtection="1">
      <alignment horizontal="left" vertical="top" wrapText="1"/>
      <protection hidden="1"/>
    </xf>
    <xf numFmtId="0" fontId="0" fillId="0" borderId="19" xfId="0" applyBorder="1" applyAlignment="1" applyProtection="1">
      <alignment horizontal="left" vertical="top" wrapText="1"/>
      <protection hidden="1"/>
    </xf>
    <xf numFmtId="0" fontId="0" fillId="0" borderId="20" xfId="0" applyBorder="1" applyAlignment="1" applyProtection="1">
      <alignment horizontal="left" vertical="top" wrapText="1"/>
      <protection hidden="1"/>
    </xf>
    <xf numFmtId="0" fontId="0" fillId="0" borderId="21" xfId="0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left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0" fillId="2" borderId="44" xfId="0" applyFill="1" applyBorder="1" applyAlignment="1" applyProtection="1">
      <alignment horizontal="center" vertical="center"/>
      <protection locked="0" hidden="1"/>
    </xf>
    <xf numFmtId="0" fontId="0" fillId="2" borderId="30" xfId="0" applyFill="1" applyBorder="1" applyAlignment="1" applyProtection="1">
      <alignment horizontal="center" vertical="center"/>
      <protection locked="0" hidden="1"/>
    </xf>
    <xf numFmtId="0" fontId="0" fillId="2" borderId="39" xfId="0" applyFill="1" applyBorder="1" applyAlignment="1" applyProtection="1">
      <alignment horizontal="center" vertical="center"/>
      <protection locked="0" hidden="1"/>
    </xf>
    <xf numFmtId="0" fontId="0" fillId="2" borderId="7" xfId="0" applyFill="1" applyBorder="1" applyAlignment="1" applyProtection="1">
      <alignment horizontal="center" vertical="center"/>
      <protection locked="0" hidden="1"/>
    </xf>
    <xf numFmtId="0" fontId="0" fillId="2" borderId="8" xfId="0" applyFill="1" applyBorder="1" applyAlignment="1" applyProtection="1">
      <alignment horizontal="center" vertical="center"/>
      <protection locked="0" hidden="1"/>
    </xf>
    <xf numFmtId="0" fontId="0" fillId="2" borderId="9" xfId="0" applyFill="1" applyBorder="1" applyAlignment="1" applyProtection="1">
      <alignment horizontal="center" vertical="center"/>
      <protection locked="0"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left" vertical="center"/>
      <protection locked="0" hidden="1"/>
    </xf>
    <xf numFmtId="0" fontId="0" fillId="2" borderId="24" xfId="0" applyFill="1" applyBorder="1" applyAlignment="1" applyProtection="1">
      <alignment horizontal="left" vertical="center"/>
      <protection locked="0" hidden="1"/>
    </xf>
    <xf numFmtId="0" fontId="0" fillId="2" borderId="17" xfId="0" applyFill="1" applyBorder="1" applyAlignment="1" applyProtection="1">
      <alignment horizontal="left" vertical="center"/>
      <protection locked="0" hidden="1"/>
    </xf>
    <xf numFmtId="0" fontId="0" fillId="2" borderId="36" xfId="0" applyFill="1" applyBorder="1" applyAlignment="1" applyProtection="1">
      <alignment horizontal="left" vertical="center"/>
      <protection locked="0" hidden="1"/>
    </xf>
    <xf numFmtId="0" fontId="0" fillId="2" borderId="18" xfId="0" applyFill="1" applyBorder="1" applyAlignment="1" applyProtection="1">
      <alignment horizontal="left" vertical="center"/>
      <protection locked="0" hidden="1"/>
    </xf>
    <xf numFmtId="0" fontId="0" fillId="0" borderId="45" xfId="0" applyBorder="1" applyAlignment="1" applyProtection="1">
      <alignment horizontal="left" vertical="center" wrapText="1"/>
      <protection hidden="1"/>
    </xf>
    <xf numFmtId="0" fontId="0" fillId="0" borderId="41" xfId="0" applyBorder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left" vertical="center" wrapText="1"/>
      <protection hidden="1"/>
    </xf>
    <xf numFmtId="0" fontId="0" fillId="0" borderId="14" xfId="0" quotePrefix="1" applyBorder="1" applyAlignment="1" applyProtection="1">
      <alignment horizontal="center" vertical="center"/>
      <protection hidden="1"/>
    </xf>
    <xf numFmtId="0" fontId="0" fillId="0" borderId="15" xfId="0" quotePrefix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left" vertical="center"/>
      <protection locked="0" hidden="1"/>
    </xf>
    <xf numFmtId="0" fontId="0" fillId="2" borderId="10" xfId="0" applyFill="1" applyBorder="1" applyAlignment="1" applyProtection="1">
      <alignment horizontal="left" vertical="center"/>
      <protection locked="0" hidden="1"/>
    </xf>
    <xf numFmtId="0" fontId="0" fillId="2" borderId="6" xfId="0" applyFill="1" applyBorder="1" applyAlignment="1" applyProtection="1">
      <alignment horizontal="left" vertical="center"/>
      <protection locked="0" hidden="1"/>
    </xf>
    <xf numFmtId="0" fontId="0" fillId="2" borderId="29" xfId="0" applyFill="1" applyBorder="1" applyAlignment="1" applyProtection="1">
      <alignment horizontal="left" vertical="center"/>
      <protection locked="0" hidden="1"/>
    </xf>
    <xf numFmtId="0" fontId="0" fillId="2" borderId="12" xfId="0" applyFill="1" applyBorder="1" applyAlignment="1" applyProtection="1">
      <alignment horizontal="left" vertical="center"/>
      <protection locked="0" hidden="1"/>
    </xf>
    <xf numFmtId="1" fontId="0" fillId="2" borderId="43" xfId="0" applyNumberFormat="1" applyFill="1" applyBorder="1" applyAlignment="1" applyProtection="1">
      <alignment horizontal="center" vertical="center"/>
      <protection locked="0" hidden="1"/>
    </xf>
    <xf numFmtId="1" fontId="0" fillId="2" borderId="42" xfId="0" applyNumberFormat="1" applyFill="1" applyBorder="1" applyAlignment="1" applyProtection="1">
      <alignment horizontal="center" vertical="center"/>
      <protection locked="0" hidden="1"/>
    </xf>
    <xf numFmtId="1" fontId="0" fillId="2" borderId="38" xfId="0" applyNumberFormat="1" applyFill="1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left" vertical="center"/>
      <protection hidden="1"/>
    </xf>
    <xf numFmtId="0" fontId="0" fillId="0" borderId="38" xfId="0" applyBorder="1" applyAlignment="1" applyProtection="1">
      <alignment horizontal="left" vertical="center"/>
      <protection hidden="1"/>
    </xf>
    <xf numFmtId="0" fontId="0" fillId="0" borderId="39" xfId="0" applyBorder="1" applyAlignment="1" applyProtection="1">
      <alignment horizontal="left" vertical="center"/>
      <protection hidden="1"/>
    </xf>
    <xf numFmtId="0" fontId="0" fillId="0" borderId="35" xfId="0" applyBorder="1" applyAlignment="1" applyProtection="1">
      <alignment horizontal="left" vertical="center"/>
      <protection hidden="1"/>
    </xf>
    <xf numFmtId="14" fontId="0" fillId="0" borderId="25" xfId="0" applyNumberFormat="1" applyBorder="1" applyAlignment="1" applyProtection="1">
      <alignment horizontal="left" vertical="center"/>
      <protection hidden="1"/>
    </xf>
    <xf numFmtId="0" fontId="0" fillId="0" borderId="15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33" xfId="0" applyBorder="1" applyAlignment="1" applyProtection="1">
      <alignment horizontal="center" vertical="center" wrapText="1"/>
      <protection hidden="1"/>
    </xf>
    <xf numFmtId="0" fontId="0" fillId="0" borderId="43" xfId="0" applyBorder="1" applyAlignment="1" applyProtection="1">
      <alignment horizontal="center" vertic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041;&#1083;&#1086;&#1082;&#1080;!A1"/><Relationship Id="rId2" Type="http://schemas.openxmlformats.org/officeDocument/2006/relationships/image" Target="../media/image2.png"/><Relationship Id="rId1" Type="http://schemas.openxmlformats.org/officeDocument/2006/relationships/hyperlink" Target="#&#1043;&#1080;&#1083;&#1100;&#1079;&#1099;!A1"/><Relationship Id="rId6" Type="http://schemas.openxmlformats.org/officeDocument/2006/relationships/image" Target="../media/image4.png"/><Relationship Id="rId5" Type="http://schemas.openxmlformats.org/officeDocument/2006/relationships/hyperlink" Target="#&#1055;&#1077;&#1085;&#1072;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11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9</xdr:col>
      <xdr:colOff>4112</xdr:colOff>
      <xdr:row>22</xdr:row>
      <xdr:rowOff>95325</xdr:rowOff>
    </xdr:to>
    <xdr:pic>
      <xdr:nvPicPr>
        <xdr:cNvPr id="5" name="Рисунок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8665E-A1A2-A59D-2919-EC4210901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2514600"/>
          <a:ext cx="2442512" cy="2448000"/>
        </a:xfrm>
        <a:prstGeom prst="rect">
          <a:avLst/>
        </a:prstGeom>
        <a:effectLst>
          <a:outerShdw blurRad="50800" dist="38100" dir="2700000" sx="102000" sy="102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163830</xdr:colOff>
      <xdr:row>9</xdr:row>
      <xdr:rowOff>0</xdr:rowOff>
    </xdr:from>
    <xdr:to>
      <xdr:col>14</xdr:col>
      <xdr:colOff>182974</xdr:colOff>
      <xdr:row>22</xdr:row>
      <xdr:rowOff>95325</xdr:rowOff>
    </xdr:to>
    <xdr:pic>
      <xdr:nvPicPr>
        <xdr:cNvPr id="6" name="Рисунок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0E6DCF-EFC9-B0ED-3BEC-9E334220B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9830" y="2514600"/>
          <a:ext cx="2457544" cy="2448000"/>
        </a:xfrm>
        <a:prstGeom prst="rect">
          <a:avLst/>
        </a:prstGeom>
        <a:effectLst>
          <a:outerShdw blurRad="50800" dist="38100" dir="2700000" sx="102000" sy="102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19</xdr:col>
      <xdr:colOff>591427</xdr:colOff>
      <xdr:row>22</xdr:row>
      <xdr:rowOff>95325</xdr:rowOff>
    </xdr:to>
    <xdr:pic>
      <xdr:nvPicPr>
        <xdr:cNvPr id="11" name="Рисунок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6DD16F-FFF8-2DA3-E956-06F8F8960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4075" y="2514600"/>
          <a:ext cx="2420227" cy="2448000"/>
        </a:xfrm>
        <a:prstGeom prst="rect">
          <a:avLst/>
        </a:prstGeom>
        <a:effectLst>
          <a:outerShdw blurRad="50800" dist="38100" dir="2700000" sx="102000" sy="102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125169</xdr:colOff>
      <xdr:row>0</xdr:row>
      <xdr:rowOff>58158</xdr:rowOff>
    </xdr:from>
    <xdr:to>
      <xdr:col>66</xdr:col>
      <xdr:colOff>173839</xdr:colOff>
      <xdr:row>2</xdr:row>
      <xdr:rowOff>55188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95B41EB7-E03C-4A0C-BF04-81E090B6D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3522" y="58158"/>
          <a:ext cx="1307539" cy="897311"/>
        </a:xfrm>
        <a:prstGeom prst="rect">
          <a:avLst/>
        </a:prstGeom>
      </xdr:spPr>
    </xdr:pic>
    <xdr:clientData/>
  </xdr:twoCellAnchor>
  <xdr:twoCellAnchor editAs="oneCell">
    <xdr:from>
      <xdr:col>4</xdr:col>
      <xdr:colOff>128529</xdr:colOff>
      <xdr:row>23</xdr:row>
      <xdr:rowOff>0</xdr:rowOff>
    </xdr:from>
    <xdr:to>
      <xdr:col>13</xdr:col>
      <xdr:colOff>56157</xdr:colOff>
      <xdr:row>26</xdr:row>
      <xdr:rowOff>170839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890D821-956D-C8A4-6E6B-14A27F341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705" y="4953000"/>
          <a:ext cx="1537466" cy="712531"/>
        </a:xfrm>
        <a:prstGeom prst="rect">
          <a:avLst/>
        </a:prstGeom>
      </xdr:spPr>
    </xdr:pic>
    <xdr:clientData/>
  </xdr:twoCellAnchor>
  <xdr:twoCellAnchor editAs="oneCell">
    <xdr:from>
      <xdr:col>26</xdr:col>
      <xdr:colOff>98725</xdr:colOff>
      <xdr:row>23</xdr:row>
      <xdr:rowOff>0</xdr:rowOff>
    </xdr:from>
    <xdr:to>
      <xdr:col>29</xdr:col>
      <xdr:colOff>94315</xdr:colOff>
      <xdr:row>26</xdr:row>
      <xdr:rowOff>170876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99CB474-F09F-4F93-71BE-4329CCCA1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0372" y="5132294"/>
          <a:ext cx="537282" cy="712568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3</xdr:row>
      <xdr:rowOff>0</xdr:rowOff>
    </xdr:from>
    <xdr:to>
      <xdr:col>67</xdr:col>
      <xdr:colOff>15529</xdr:colOff>
      <xdr:row>19</xdr:row>
      <xdr:rowOff>114511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FADB630-271B-2271-819E-F3C1E7F4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68235" y="1086971"/>
          <a:ext cx="3960000" cy="3218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119009</xdr:colOff>
      <xdr:row>0</xdr:row>
      <xdr:rowOff>54573</xdr:rowOff>
    </xdr:from>
    <xdr:to>
      <xdr:col>66</xdr:col>
      <xdr:colOff>167679</xdr:colOff>
      <xdr:row>2</xdr:row>
      <xdr:rowOff>55413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7362" y="54573"/>
          <a:ext cx="1311349" cy="897311"/>
        </a:xfrm>
        <a:prstGeom prst="rect">
          <a:avLst/>
        </a:prstGeom>
      </xdr:spPr>
    </xdr:pic>
    <xdr:clientData/>
  </xdr:twoCellAnchor>
  <xdr:twoCellAnchor editAs="oneCell">
    <xdr:from>
      <xdr:col>23</xdr:col>
      <xdr:colOff>147359</xdr:colOff>
      <xdr:row>26</xdr:row>
      <xdr:rowOff>0</xdr:rowOff>
    </xdr:from>
    <xdr:to>
      <xdr:col>32</xdr:col>
      <xdr:colOff>54033</xdr:colOff>
      <xdr:row>29</xdr:row>
      <xdr:rowOff>174648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98C92DF-26C8-016B-BA03-A5CB021A8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1124" y="5670176"/>
          <a:ext cx="1514606" cy="712531"/>
        </a:xfrm>
        <a:prstGeom prst="rect">
          <a:avLst/>
        </a:prstGeom>
      </xdr:spPr>
    </xdr:pic>
    <xdr:clientData/>
  </xdr:twoCellAnchor>
  <xdr:twoCellAnchor editAs="oneCell">
    <xdr:from>
      <xdr:col>5</xdr:col>
      <xdr:colOff>40790</xdr:colOff>
      <xdr:row>26</xdr:row>
      <xdr:rowOff>16922</xdr:rowOff>
    </xdr:from>
    <xdr:to>
      <xdr:col>12</xdr:col>
      <xdr:colOff>151169</xdr:colOff>
      <xdr:row>29</xdr:row>
      <xdr:rowOff>171747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B7C81E77-88A0-F0BE-89FE-3E7FC6F45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7261" y="5687098"/>
          <a:ext cx="1365437" cy="692708"/>
        </a:xfrm>
        <a:prstGeom prst="rect">
          <a:avLst/>
        </a:prstGeom>
      </xdr:spPr>
    </xdr:pic>
    <xdr:clientData/>
  </xdr:twoCellAnchor>
  <xdr:twoCellAnchor editAs="oneCell">
    <xdr:from>
      <xdr:col>45</xdr:col>
      <xdr:colOff>98726</xdr:colOff>
      <xdr:row>26</xdr:row>
      <xdr:rowOff>0</xdr:rowOff>
    </xdr:from>
    <xdr:to>
      <xdr:col>48</xdr:col>
      <xdr:colOff>90505</xdr:colOff>
      <xdr:row>29</xdr:row>
      <xdr:rowOff>174685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DEA41A4-15C0-45B5-8774-3C16CDA6E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66961" y="5670176"/>
          <a:ext cx="529662" cy="712568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3</xdr:row>
      <xdr:rowOff>0</xdr:rowOff>
    </xdr:from>
    <xdr:to>
      <xdr:col>67</xdr:col>
      <xdr:colOff>15529</xdr:colOff>
      <xdr:row>21</xdr:row>
      <xdr:rowOff>134006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B30D8EE-6A5C-AF0A-43E7-0250F76BE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68235" y="1084729"/>
          <a:ext cx="3960000" cy="35764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91327</xdr:colOff>
      <xdr:row>0</xdr:row>
      <xdr:rowOff>55804</xdr:rowOff>
    </xdr:from>
    <xdr:to>
      <xdr:col>67</xdr:col>
      <xdr:colOff>15948</xdr:colOff>
      <xdr:row>2</xdr:row>
      <xdr:rowOff>54739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99E3642-274D-404D-B596-3DFD65F5B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9680" y="55804"/>
          <a:ext cx="1349449" cy="895406"/>
        </a:xfrm>
        <a:prstGeom prst="rect">
          <a:avLst/>
        </a:prstGeom>
      </xdr:spPr>
    </xdr:pic>
    <xdr:clientData/>
  </xdr:twoCellAnchor>
  <xdr:twoCellAnchor editAs="oneCell">
    <xdr:from>
      <xdr:col>4</xdr:col>
      <xdr:colOff>143547</xdr:colOff>
      <xdr:row>25</xdr:row>
      <xdr:rowOff>0</xdr:rowOff>
    </xdr:from>
    <xdr:to>
      <xdr:col>13</xdr:col>
      <xdr:colOff>59745</xdr:colOff>
      <xdr:row>28</xdr:row>
      <xdr:rowOff>174648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52B045B-6206-96A1-1BB0-F9EC846A1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723" y="5490882"/>
          <a:ext cx="1529846" cy="712531"/>
        </a:xfrm>
        <a:prstGeom prst="rect">
          <a:avLst/>
        </a:prstGeom>
      </xdr:spPr>
    </xdr:pic>
    <xdr:clientData/>
  </xdr:twoCellAnchor>
  <xdr:twoCellAnchor editAs="oneCell">
    <xdr:from>
      <xdr:col>26</xdr:col>
      <xdr:colOff>78218</xdr:colOff>
      <xdr:row>25</xdr:row>
      <xdr:rowOff>0</xdr:rowOff>
    </xdr:from>
    <xdr:to>
      <xdr:col>29</xdr:col>
      <xdr:colOff>87143</xdr:colOff>
      <xdr:row>28</xdr:row>
      <xdr:rowOff>174685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EB800FA-21F9-4ADB-8949-5045881C8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39865" y="5490882"/>
          <a:ext cx="546807" cy="712568"/>
        </a:xfrm>
        <a:prstGeom prst="rect">
          <a:avLst/>
        </a:prstGeom>
      </xdr:spPr>
    </xdr:pic>
    <xdr:clientData/>
  </xdr:twoCellAnchor>
  <xdr:twoCellAnchor editAs="oneCell">
    <xdr:from>
      <xdr:col>45</xdr:col>
      <xdr:colOff>0</xdr:colOff>
      <xdr:row>3</xdr:row>
      <xdr:rowOff>1</xdr:rowOff>
    </xdr:from>
    <xdr:to>
      <xdr:col>67</xdr:col>
      <xdr:colOff>15529</xdr:colOff>
      <xdr:row>20</xdr:row>
      <xdr:rowOff>119037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9C63C7A-275E-DBDA-DDA4-8E49D308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68235" y="1084730"/>
          <a:ext cx="3960000" cy="3382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Downloads\&#1055;&#1088;&#1086;&#1093;&#1086;&#1076;&#1082;&#1072;%20(&#1075;&#1080;&#1083;&#1100;&#1079;&#1099;).dwg" TargetMode="External"/><Relationship Id="rId1" Type="http://schemas.openxmlformats.org/officeDocument/2006/relationships/hyperlink" Target="Downloads\&#1063;&#1077;&#1088;&#1090;&#1077;&#1078;.dwg" TargetMode="External"/><Relationship Id="rId5" Type="http://schemas.openxmlformats.org/officeDocument/2006/relationships/image" Target="../media/image1.jpeg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Downloads\&#1055;&#1088;&#1086;&#1093;&#1086;&#1076;&#1082;&#1072;%20(&#1073;&#1083;&#1086;&#1082;&#1080;).dwg" TargetMode="External"/><Relationship Id="rId1" Type="http://schemas.openxmlformats.org/officeDocument/2006/relationships/hyperlink" Target="Downloads\&#1063;&#1077;&#1088;&#1090;&#1077;&#1078;.dwg" TargetMode="External"/><Relationship Id="rId5" Type="http://schemas.openxmlformats.org/officeDocument/2006/relationships/image" Target="../media/image9.png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Downloads\&#1055;&#1088;&#1086;&#1093;&#1086;&#1076;&#1082;&#1072;%20(&#1087;&#1077;&#1085;&#1072;).dwg" TargetMode="External"/><Relationship Id="rId1" Type="http://schemas.openxmlformats.org/officeDocument/2006/relationships/hyperlink" Target="Downloads\&#1063;&#1077;&#1088;&#1090;&#1077;&#1078;.dwg" TargetMode="External"/><Relationship Id="rId5" Type="http://schemas.openxmlformats.org/officeDocument/2006/relationships/image" Target="../media/image9.png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:T9"/>
  <sheetViews>
    <sheetView showGridLines="0" tabSelected="1" zoomScaleNormal="100" workbookViewId="0"/>
  </sheetViews>
  <sheetFormatPr defaultRowHeight="14.4" x14ac:dyDescent="0.3"/>
  <cols>
    <col min="16" max="16" width="8.77734375" customWidth="1"/>
  </cols>
  <sheetData>
    <row r="1" spans="6:20" ht="32.4" x14ac:dyDescent="0.3">
      <c r="F1" s="34" t="s">
        <v>50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4" spans="6:20" ht="38.4" x14ac:dyDescent="0.3">
      <c r="F4" s="37" t="s">
        <v>48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6" spans="6:20" ht="38.4" x14ac:dyDescent="0.3">
      <c r="F6" s="37" t="s">
        <v>49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9" spans="6:20" s="9" customFormat="1" ht="18" x14ac:dyDescent="0.35">
      <c r="F9" s="35" t="s">
        <v>74</v>
      </c>
      <c r="G9" s="35"/>
      <c r="H9" s="35"/>
      <c r="I9" s="35"/>
      <c r="K9" s="36" t="s">
        <v>103</v>
      </c>
      <c r="L9" s="36"/>
      <c r="M9" s="36"/>
      <c r="N9" s="36"/>
      <c r="O9" s="36"/>
      <c r="Q9" s="35" t="s">
        <v>104</v>
      </c>
      <c r="R9" s="35"/>
      <c r="S9" s="35"/>
      <c r="T9" s="35"/>
    </row>
  </sheetData>
  <sheetProtection algorithmName="SHA-512" hashValue="fBLQ9WNBrR/4OWhpdF0aNP7a7eJBl5TeOv7LtxPWUbAd5CHjBTMKk7+hpzKlCjB5AL4WN9jzwxqehg4tpR7QeA==" saltValue="Y9gF9GyPSICE6pR37AQ2fQ==" spinCount="100000" sheet="1" objects="1" scenarios="1"/>
  <mergeCells count="6">
    <mergeCell ref="F1:T1"/>
    <mergeCell ref="F9:I9"/>
    <mergeCell ref="Q9:T9"/>
    <mergeCell ref="K9:O9"/>
    <mergeCell ref="F6:T6"/>
    <mergeCell ref="F4:T4"/>
  </mergeCells>
  <pageMargins left="0.7" right="0.7" top="0.75" bottom="0.75" header="0.3" footer="0.3"/>
  <drawing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"/>
  <sheetViews>
    <sheetView topLeftCell="AA1" workbookViewId="0">
      <selection activeCell="AK15" sqref="AK15"/>
    </sheetView>
  </sheetViews>
  <sheetFormatPr defaultRowHeight="14.4" x14ac:dyDescent="0.3"/>
  <cols>
    <col min="1" max="2" width="8.88671875" hidden="1" customWidth="1"/>
    <col min="3" max="3" width="1.77734375" hidden="1" customWidth="1"/>
    <col min="4" max="5" width="8.88671875" hidden="1" customWidth="1"/>
    <col min="6" max="6" width="1.77734375" hidden="1" customWidth="1"/>
    <col min="7" max="8" width="8.88671875" hidden="1" customWidth="1"/>
    <col min="9" max="9" width="1.77734375" hidden="1" customWidth="1"/>
    <col min="10" max="11" width="8.88671875" style="7" hidden="1" customWidth="1"/>
    <col min="12" max="26" width="8.88671875" hidden="1" customWidth="1"/>
    <col min="27" max="32" width="8.88671875" customWidth="1"/>
  </cols>
  <sheetData>
    <row r="1" spans="1:11" x14ac:dyDescent="0.3">
      <c r="A1" s="38" t="s">
        <v>82</v>
      </c>
      <c r="B1" s="38"/>
      <c r="D1" s="38" t="s">
        <v>84</v>
      </c>
      <c r="E1" s="38"/>
      <c r="G1" s="38" t="s">
        <v>83</v>
      </c>
      <c r="H1" s="38"/>
    </row>
    <row r="2" spans="1:11" x14ac:dyDescent="0.3">
      <c r="A2" s="7" t="s">
        <v>63</v>
      </c>
      <c r="B2" s="7" t="s">
        <v>40</v>
      </c>
      <c r="C2" s="7"/>
      <c r="D2" s="7" t="s">
        <v>63</v>
      </c>
      <c r="E2" s="7" t="s">
        <v>40</v>
      </c>
      <c r="F2" s="7"/>
      <c r="G2" s="7" t="s">
        <v>63</v>
      </c>
      <c r="H2" s="7" t="s">
        <v>40</v>
      </c>
      <c r="J2" s="7" t="s">
        <v>55</v>
      </c>
      <c r="K2" s="7" t="s">
        <v>56</v>
      </c>
    </row>
    <row r="3" spans="1:11" x14ac:dyDescent="0.3">
      <c r="A3" s="7" t="s">
        <v>87</v>
      </c>
      <c r="B3" s="7">
        <v>200</v>
      </c>
      <c r="C3" s="7"/>
      <c r="D3" s="7" t="s">
        <v>85</v>
      </c>
      <c r="E3" s="7">
        <v>100</v>
      </c>
      <c r="F3" s="7"/>
      <c r="G3" s="7" t="s">
        <v>68</v>
      </c>
      <c r="H3" s="7">
        <v>100</v>
      </c>
      <c r="J3" s="7">
        <v>50</v>
      </c>
      <c r="K3" s="7">
        <v>60</v>
      </c>
    </row>
    <row r="4" spans="1:11" x14ac:dyDescent="0.3">
      <c r="A4" s="7" t="s">
        <v>86</v>
      </c>
      <c r="B4" s="7">
        <v>300</v>
      </c>
      <c r="C4" s="7"/>
      <c r="D4" s="7" t="s">
        <v>86</v>
      </c>
      <c r="E4" s="7">
        <v>200</v>
      </c>
      <c r="F4" s="7"/>
      <c r="G4" s="7" t="s">
        <v>64</v>
      </c>
      <c r="H4" s="7">
        <v>200</v>
      </c>
      <c r="J4" s="7">
        <v>100</v>
      </c>
      <c r="K4" s="7">
        <v>85</v>
      </c>
    </row>
    <row r="5" spans="1:11" x14ac:dyDescent="0.3">
      <c r="A5" s="7"/>
      <c r="B5" s="7"/>
      <c r="C5" s="7"/>
      <c r="D5" s="7" t="s">
        <v>81</v>
      </c>
      <c r="E5" s="7">
        <v>400</v>
      </c>
      <c r="F5" s="7"/>
      <c r="G5" s="7"/>
      <c r="H5" s="7"/>
      <c r="J5" s="7">
        <v>150</v>
      </c>
      <c r="K5" s="7">
        <v>110</v>
      </c>
    </row>
    <row r="6" spans="1:11" x14ac:dyDescent="0.3">
      <c r="J6" s="7">
        <v>200</v>
      </c>
      <c r="K6" s="7">
        <v>160</v>
      </c>
    </row>
    <row r="7" spans="1:11" x14ac:dyDescent="0.3">
      <c r="J7" s="7">
        <v>300</v>
      </c>
      <c r="K7" s="7">
        <v>200</v>
      </c>
    </row>
    <row r="8" spans="1:11" x14ac:dyDescent="0.3">
      <c r="J8" s="7">
        <v>400</v>
      </c>
    </row>
    <row r="9" spans="1:11" x14ac:dyDescent="0.3">
      <c r="J9" s="7">
        <v>500</v>
      </c>
    </row>
    <row r="10" spans="1:11" x14ac:dyDescent="0.3">
      <c r="J10" s="7">
        <v>550</v>
      </c>
    </row>
    <row r="11" spans="1:11" x14ac:dyDescent="0.3">
      <c r="J11" s="7">
        <v>600</v>
      </c>
    </row>
  </sheetData>
  <sheetProtection algorithmName="SHA-512" hashValue="5Lvm3r78tN4zGRysj5MV0AW+ObxUoHALp0XqyBOCge12KmkPEinz7vxLRCUYUrVWdVZsyi58ycDkDrGk6l5D2w==" saltValue="45QaSexJShZS5jwMFJ4rsA==" spinCount="100000" sheet="1" objects="1" scenarios="1"/>
  <mergeCells count="3">
    <mergeCell ref="A1:B1"/>
    <mergeCell ref="D1:E1"/>
    <mergeCell ref="G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R59"/>
  <sheetViews>
    <sheetView showGridLines="0" zoomScale="85" zoomScaleNormal="85" zoomScaleSheetLayoutView="100" zoomScalePageLayoutView="55" workbookViewId="0">
      <selection sqref="A1:BF1"/>
    </sheetView>
  </sheetViews>
  <sheetFormatPr defaultColWidth="9.109375" defaultRowHeight="14.4" x14ac:dyDescent="0.3"/>
  <cols>
    <col min="1" max="1" width="2.6640625" style="2" customWidth="1"/>
    <col min="2" max="30" width="2.6640625" style="6" customWidth="1"/>
    <col min="31" max="39" width="2.6640625" style="2" customWidth="1"/>
    <col min="40" max="40" width="2.6640625" style="6" customWidth="1"/>
    <col min="41" max="67" width="2.6640625" style="2" customWidth="1"/>
    <col min="68" max="68" width="2.6640625" style="6" customWidth="1"/>
    <col min="69" max="69" width="9.109375" style="2"/>
    <col min="70" max="70" width="12" style="2" bestFit="1" customWidth="1"/>
    <col min="71" max="16384" width="9.109375" style="2"/>
  </cols>
  <sheetData>
    <row r="1" spans="1:70" ht="38.4" x14ac:dyDescent="0.3">
      <c r="A1" s="115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0"/>
      <c r="BH1" s="10"/>
      <c r="BI1" s="10"/>
      <c r="BJ1" s="10"/>
      <c r="BK1" s="10"/>
      <c r="BL1" s="10"/>
      <c r="BM1" s="10"/>
      <c r="BN1" s="10"/>
      <c r="BO1" s="24"/>
      <c r="BP1" s="20"/>
      <c r="BQ1" s="1"/>
      <c r="BR1" s="1"/>
    </row>
    <row r="2" spans="1:70" ht="32.4" x14ac:dyDescent="0.3">
      <c r="A2" s="117" t="s">
        <v>38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3"/>
      <c r="BH2" s="3"/>
      <c r="BI2" s="3"/>
      <c r="BJ2" s="3"/>
      <c r="BK2" s="3"/>
      <c r="BL2" s="3"/>
      <c r="BM2" s="3"/>
      <c r="BN2" s="3"/>
      <c r="BO2" s="25"/>
      <c r="BP2" s="21"/>
      <c r="BQ2" s="3"/>
      <c r="BR2" s="3"/>
    </row>
    <row r="3" spans="1:70" ht="15" thickBot="1" x14ac:dyDescent="0.35">
      <c r="A3" s="13"/>
      <c r="BP3" s="22"/>
    </row>
    <row r="4" spans="1:70" ht="18.600000000000001" thickBot="1" x14ac:dyDescent="0.35">
      <c r="A4" s="125" t="s">
        <v>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9"/>
      <c r="AS4" s="26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27"/>
    </row>
    <row r="5" spans="1:70" x14ac:dyDescent="0.3">
      <c r="A5" s="77" t="s">
        <v>10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12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26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27"/>
    </row>
    <row r="6" spans="1:70" x14ac:dyDescent="0.3">
      <c r="A6" s="74" t="s">
        <v>11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106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14"/>
      <c r="AS6" s="26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27"/>
    </row>
    <row r="7" spans="1:70" x14ac:dyDescent="0.3">
      <c r="A7" s="74" t="s">
        <v>12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106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14"/>
      <c r="AS7" s="26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27"/>
    </row>
    <row r="8" spans="1:70" ht="15" thickBot="1" x14ac:dyDescent="0.35">
      <c r="A8" s="83" t="s">
        <v>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119">
        <f ca="1">TODAY()</f>
        <v>45932</v>
      </c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1"/>
      <c r="AS8" s="26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27"/>
    </row>
    <row r="9" spans="1:70" ht="15" thickBot="1" x14ac:dyDescent="0.35">
      <c r="A9" s="13"/>
      <c r="AP9" s="26"/>
      <c r="AQ9" s="26"/>
      <c r="AR9" s="26"/>
      <c r="AS9" s="26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27"/>
    </row>
    <row r="10" spans="1:70" ht="18.600000000000001" thickBot="1" x14ac:dyDescent="0.35">
      <c r="A10" s="97" t="s">
        <v>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U10" s="97" t="s">
        <v>41</v>
      </c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9"/>
      <c r="AS10" s="26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27"/>
    </row>
    <row r="11" spans="1:70" ht="15" thickBot="1" x14ac:dyDescent="0.35">
      <c r="A11" s="128" t="s">
        <v>73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00">
        <v>80</v>
      </c>
      <c r="V11" s="101"/>
      <c r="W11" s="101"/>
      <c r="X11" s="101"/>
      <c r="Y11" s="101"/>
      <c r="Z11" s="101"/>
      <c r="AA11" s="101">
        <v>60</v>
      </c>
      <c r="AB11" s="101"/>
      <c r="AC11" s="101"/>
      <c r="AD11" s="101"/>
      <c r="AE11" s="101"/>
      <c r="AF11" s="101"/>
      <c r="AG11" s="101">
        <v>40</v>
      </c>
      <c r="AH11" s="101"/>
      <c r="AI11" s="101"/>
      <c r="AJ11" s="101"/>
      <c r="AK11" s="101"/>
      <c r="AL11" s="101"/>
      <c r="AM11" s="101">
        <v>20</v>
      </c>
      <c r="AN11" s="101"/>
      <c r="AO11" s="101"/>
      <c r="AP11" s="101"/>
      <c r="AQ11" s="101"/>
      <c r="AR11" s="109"/>
      <c r="AS11" s="26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27"/>
    </row>
    <row r="12" spans="1:70" x14ac:dyDescent="0.3">
      <c r="A12" s="40" t="s">
        <v>71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113"/>
      <c r="U12" s="102">
        <v>40</v>
      </c>
      <c r="V12" s="103"/>
      <c r="W12" s="103"/>
      <c r="X12" s="103"/>
      <c r="Y12" s="103"/>
      <c r="Z12" s="103"/>
      <c r="AA12" s="103">
        <v>50</v>
      </c>
      <c r="AB12" s="103"/>
      <c r="AC12" s="103"/>
      <c r="AD12" s="103"/>
      <c r="AE12" s="103"/>
      <c r="AF12" s="103"/>
      <c r="AG12" s="103">
        <v>60</v>
      </c>
      <c r="AH12" s="103"/>
      <c r="AI12" s="103"/>
      <c r="AJ12" s="103"/>
      <c r="AK12" s="103"/>
      <c r="AL12" s="103"/>
      <c r="AM12" s="103">
        <v>70</v>
      </c>
      <c r="AN12" s="103"/>
      <c r="AO12" s="103"/>
      <c r="AP12" s="103"/>
      <c r="AQ12" s="103"/>
      <c r="AR12" s="108"/>
      <c r="AS12" s="26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27"/>
    </row>
    <row r="13" spans="1:70" x14ac:dyDescent="0.3">
      <c r="A13" s="74" t="s">
        <v>105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106" t="s">
        <v>87</v>
      </c>
      <c r="V13" s="107"/>
      <c r="W13" s="107"/>
      <c r="X13" s="107"/>
      <c r="Y13" s="107"/>
      <c r="Z13" s="107"/>
      <c r="AA13" s="107" t="s">
        <v>86</v>
      </c>
      <c r="AB13" s="107"/>
      <c r="AC13" s="107"/>
      <c r="AD13" s="107"/>
      <c r="AE13" s="107"/>
      <c r="AF13" s="107"/>
      <c r="AG13" s="107" t="s">
        <v>87</v>
      </c>
      <c r="AH13" s="107"/>
      <c r="AI13" s="107"/>
      <c r="AJ13" s="107"/>
      <c r="AK13" s="107"/>
      <c r="AL13" s="107"/>
      <c r="AM13" s="107" t="s">
        <v>86</v>
      </c>
      <c r="AN13" s="107"/>
      <c r="AO13" s="107"/>
      <c r="AP13" s="107"/>
      <c r="AQ13" s="107"/>
      <c r="AR13" s="114"/>
      <c r="AS13" s="26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27"/>
    </row>
    <row r="14" spans="1:70" ht="15" thickBot="1" x14ac:dyDescent="0.35">
      <c r="A14" s="111" t="s">
        <v>72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96"/>
      <c r="U14" s="104">
        <f>VLOOKUP(U$13,SL!$A$3:$B$4,2,FALSE)</f>
        <v>200</v>
      </c>
      <c r="V14" s="105"/>
      <c r="W14" s="105"/>
      <c r="X14" s="105"/>
      <c r="Y14" s="105"/>
      <c r="Z14" s="105"/>
      <c r="AA14" s="105">
        <f>VLOOKUP(AA$13,SL!$A$3:$B$4,2,FALSE)</f>
        <v>300</v>
      </c>
      <c r="AB14" s="105"/>
      <c r="AC14" s="105"/>
      <c r="AD14" s="105"/>
      <c r="AE14" s="105"/>
      <c r="AF14" s="105"/>
      <c r="AG14" s="105">
        <f>VLOOKUP(AG$13,SL!$A$3:$B$4,2,FALSE)</f>
        <v>200</v>
      </c>
      <c r="AH14" s="105"/>
      <c r="AI14" s="105"/>
      <c r="AJ14" s="105"/>
      <c r="AK14" s="105"/>
      <c r="AL14" s="105"/>
      <c r="AM14" s="105">
        <f>VLOOKUP(AM$13,SL!$A$3:$B$4,2,FALSE)</f>
        <v>300</v>
      </c>
      <c r="AN14" s="105"/>
      <c r="AO14" s="105"/>
      <c r="AP14" s="105"/>
      <c r="AQ14" s="105"/>
      <c r="AR14" s="110"/>
      <c r="AS14" s="26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27"/>
    </row>
    <row r="15" spans="1:70" ht="15" thickBot="1" x14ac:dyDescent="0.35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AE15" s="6"/>
      <c r="AF15" s="6"/>
      <c r="AG15" s="6"/>
      <c r="AH15" s="6"/>
      <c r="AI15" s="6"/>
      <c r="AJ15" s="6"/>
      <c r="AK15" s="6"/>
      <c r="AL15" s="6"/>
      <c r="AM15" s="6"/>
      <c r="AP15" s="26"/>
      <c r="AQ15" s="26"/>
      <c r="AR15" s="26"/>
      <c r="AS15" s="26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27"/>
    </row>
    <row r="16" spans="1:70" ht="18.600000000000001" thickBot="1" x14ac:dyDescent="0.35">
      <c r="A16" s="140" t="s">
        <v>13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2"/>
      <c r="AS16" s="26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27"/>
    </row>
    <row r="17" spans="1:69" s="6" customFormat="1" ht="15" thickBot="1" x14ac:dyDescent="0.35">
      <c r="A17" s="93" t="s">
        <v>14</v>
      </c>
      <c r="B17" s="94"/>
      <c r="C17" s="92" t="s">
        <v>15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 t="s">
        <v>16</v>
      </c>
      <c r="V17" s="92"/>
      <c r="W17" s="92"/>
      <c r="X17" s="92"/>
      <c r="Y17" s="92"/>
      <c r="Z17" s="92"/>
      <c r="AA17" s="92" t="s">
        <v>17</v>
      </c>
      <c r="AB17" s="92"/>
      <c r="AC17" s="92"/>
      <c r="AD17" s="92"/>
      <c r="AE17" s="92"/>
      <c r="AF17" s="92"/>
      <c r="AG17" s="92" t="s">
        <v>19</v>
      </c>
      <c r="AH17" s="92"/>
      <c r="AI17" s="92"/>
      <c r="AJ17" s="92"/>
      <c r="AK17" s="92"/>
      <c r="AL17" s="92"/>
      <c r="AM17" s="92" t="s">
        <v>18</v>
      </c>
      <c r="AN17" s="92"/>
      <c r="AO17" s="92"/>
      <c r="AP17" s="92"/>
      <c r="AQ17" s="92"/>
      <c r="AR17" s="127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27"/>
    </row>
    <row r="18" spans="1:69" s="6" customFormat="1" ht="14.4" customHeight="1" x14ac:dyDescent="0.3">
      <c r="A18" s="47">
        <v>1</v>
      </c>
      <c r="B18" s="49"/>
      <c r="C18" s="95" t="s">
        <v>79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90"/>
      <c r="U18" s="55" t="s">
        <v>21</v>
      </c>
      <c r="V18" s="70"/>
      <c r="W18" s="70"/>
      <c r="X18" s="70"/>
      <c r="Y18" s="70"/>
      <c r="Z18" s="53"/>
      <c r="AA18" s="55" t="s">
        <v>59</v>
      </c>
      <c r="AB18" s="70"/>
      <c r="AC18" s="70"/>
      <c r="AD18" s="70"/>
      <c r="AE18" s="70"/>
      <c r="AF18" s="53"/>
      <c r="AG18" s="49" t="s">
        <v>20</v>
      </c>
      <c r="AH18" s="49"/>
      <c r="AI18" s="49"/>
      <c r="AJ18" s="49"/>
      <c r="AK18" s="49"/>
      <c r="AL18" s="49"/>
      <c r="AM18" s="49">
        <f>CEILING((PI()*(U12/2)^2*(U14+20)*U11+PI()*(AA12/2)^2*(AA14+20)*AA11+PI()*(AG12/2)^2*(AG14+20)*AG11+PI()*(AM12/2)^2*(AM14+20)*AM11)/100/100/100/4,1)</f>
        <v>28</v>
      </c>
      <c r="AN18" s="49"/>
      <c r="AO18" s="49"/>
      <c r="AP18" s="49"/>
      <c r="AQ18" s="49"/>
      <c r="AR18" s="51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27"/>
    </row>
    <row r="19" spans="1:69" s="6" customFormat="1" ht="14.4" customHeight="1" x14ac:dyDescent="0.3">
      <c r="A19" s="52">
        <v>2</v>
      </c>
      <c r="B19" s="54"/>
      <c r="C19" s="95" t="s">
        <v>76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90"/>
      <c r="U19" s="55" t="s">
        <v>54</v>
      </c>
      <c r="V19" s="70"/>
      <c r="W19" s="70"/>
      <c r="X19" s="70"/>
      <c r="Y19" s="70"/>
      <c r="Z19" s="53"/>
      <c r="AA19" s="55" t="s">
        <v>77</v>
      </c>
      <c r="AB19" s="70"/>
      <c r="AC19" s="70"/>
      <c r="AD19" s="70"/>
      <c r="AE19" s="70"/>
      <c r="AF19" s="53"/>
      <c r="AG19" s="54" t="s">
        <v>20</v>
      </c>
      <c r="AH19" s="54"/>
      <c r="AI19" s="54"/>
      <c r="AJ19" s="54"/>
      <c r="AK19" s="54"/>
      <c r="AL19" s="54"/>
      <c r="AM19" s="54">
        <f>CEILING(((PI()*(U12/2)^2+2*PI()*(U12/2)*200)*2*U11+(PI()*(AA12/2)^2+2*PI()*(AA12/2)*200)*2*AA11+(PI()*(AG12/2)^2+2*PI()*(AG12/2)*200)*2*AG11+(PI()*(AM12/2)^2+2*PI()*(AM12/2)*200)*2*AM11)/1000/1000/0.9,1)</f>
        <v>15</v>
      </c>
      <c r="AN19" s="54"/>
      <c r="AO19" s="54"/>
      <c r="AP19" s="54"/>
      <c r="AQ19" s="54"/>
      <c r="AR19" s="56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27"/>
    </row>
    <row r="20" spans="1:69" ht="14.4" customHeight="1" x14ac:dyDescent="0.3">
      <c r="A20" s="52">
        <v>3</v>
      </c>
      <c r="B20" s="54"/>
      <c r="C20" s="95" t="s">
        <v>62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90"/>
      <c r="U20" s="55" t="s">
        <v>58</v>
      </c>
      <c r="V20" s="70"/>
      <c r="W20" s="70"/>
      <c r="X20" s="70"/>
      <c r="Y20" s="70"/>
      <c r="Z20" s="53"/>
      <c r="AA20" s="55" t="s">
        <v>61</v>
      </c>
      <c r="AB20" s="70"/>
      <c r="AC20" s="70"/>
      <c r="AD20" s="70"/>
      <c r="AE20" s="70"/>
      <c r="AF20" s="53"/>
      <c r="AG20" s="54" t="s">
        <v>20</v>
      </c>
      <c r="AH20" s="54"/>
      <c r="AI20" s="54"/>
      <c r="AJ20" s="54"/>
      <c r="AK20" s="54"/>
      <c r="AL20" s="54"/>
      <c r="AM20" s="54">
        <f>U11*2+AA11*2+AG11*2+AM11*2</f>
        <v>400</v>
      </c>
      <c r="AN20" s="54"/>
      <c r="AO20" s="54"/>
      <c r="AP20" s="54"/>
      <c r="AQ20" s="54"/>
      <c r="AR20" s="56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27"/>
      <c r="BQ20" s="6"/>
    </row>
    <row r="21" spans="1:69" ht="15" customHeight="1" thickBot="1" x14ac:dyDescent="0.35">
      <c r="A21" s="57">
        <v>4</v>
      </c>
      <c r="B21" s="59"/>
      <c r="C21" s="96" t="s">
        <v>78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5"/>
      <c r="U21" s="60" t="s">
        <v>22</v>
      </c>
      <c r="V21" s="91"/>
      <c r="W21" s="91"/>
      <c r="X21" s="91"/>
      <c r="Y21" s="91"/>
      <c r="Z21" s="58"/>
      <c r="AA21" s="60" t="s">
        <v>60</v>
      </c>
      <c r="AB21" s="91"/>
      <c r="AC21" s="91"/>
      <c r="AD21" s="91"/>
      <c r="AE21" s="91"/>
      <c r="AF21" s="58"/>
      <c r="AG21" s="59" t="s">
        <v>20</v>
      </c>
      <c r="AH21" s="59"/>
      <c r="AI21" s="59"/>
      <c r="AJ21" s="59"/>
      <c r="AK21" s="59"/>
      <c r="AL21" s="59"/>
      <c r="AM21" s="59">
        <v>1</v>
      </c>
      <c r="AN21" s="59"/>
      <c r="AO21" s="59"/>
      <c r="AP21" s="59"/>
      <c r="AQ21" s="59"/>
      <c r="AR21" s="61"/>
      <c r="AT21" s="39" t="s">
        <v>35</v>
      </c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27"/>
      <c r="BQ21" s="6"/>
    </row>
    <row r="22" spans="1:69" ht="15" thickBot="1" x14ac:dyDescent="0.35">
      <c r="A22" s="13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7"/>
      <c r="BQ22" s="6"/>
    </row>
    <row r="23" spans="1:69" ht="30" customHeight="1" thickBot="1" x14ac:dyDescent="0.35">
      <c r="A23" s="62" t="s">
        <v>92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  <c r="T23" s="43" t="s">
        <v>93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/>
      <c r="AH23" s="45"/>
      <c r="AI23" s="45"/>
      <c r="AJ23" s="45"/>
      <c r="AK23" s="46"/>
      <c r="AM23" s="62" t="s">
        <v>88</v>
      </c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4"/>
      <c r="BP23" s="22"/>
    </row>
    <row r="24" spans="1:69" ht="14.4" customHeight="1" x14ac:dyDescent="0.3">
      <c r="A24" s="47"/>
      <c r="B24" s="48"/>
      <c r="C24" s="48"/>
      <c r="D24" s="48"/>
      <c r="E24" s="48"/>
      <c r="F24" s="48"/>
      <c r="G24" s="48"/>
      <c r="H24" s="48"/>
      <c r="I24" s="48"/>
      <c r="J24" s="49"/>
      <c r="K24" s="49"/>
      <c r="L24" s="49"/>
      <c r="M24" s="49"/>
      <c r="N24" s="50"/>
      <c r="O24" s="50"/>
      <c r="P24" s="50"/>
      <c r="Q24" s="50"/>
      <c r="R24" s="51"/>
      <c r="T24" s="47"/>
      <c r="U24" s="48"/>
      <c r="V24" s="48"/>
      <c r="W24" s="48"/>
      <c r="X24" s="48"/>
      <c r="Y24" s="48"/>
      <c r="Z24" s="48"/>
      <c r="AA24" s="48"/>
      <c r="AB24" s="48"/>
      <c r="AC24" s="49"/>
      <c r="AD24" s="49"/>
      <c r="AE24" s="49"/>
      <c r="AF24" s="49"/>
      <c r="AG24" s="50"/>
      <c r="AH24" s="50"/>
      <c r="AI24" s="50"/>
      <c r="AJ24" s="50"/>
      <c r="AK24" s="51"/>
      <c r="AM24" s="131" t="s">
        <v>110</v>
      </c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3"/>
      <c r="BP24" s="22"/>
    </row>
    <row r="25" spans="1:69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4"/>
      <c r="K25" s="54"/>
      <c r="L25" s="54"/>
      <c r="M25" s="54"/>
      <c r="N25" s="55"/>
      <c r="O25" s="55"/>
      <c r="P25" s="55"/>
      <c r="Q25" s="55"/>
      <c r="R25" s="56"/>
      <c r="T25" s="52"/>
      <c r="U25" s="53"/>
      <c r="V25" s="53"/>
      <c r="W25" s="53"/>
      <c r="X25" s="53"/>
      <c r="Y25" s="53"/>
      <c r="Z25" s="53"/>
      <c r="AA25" s="53"/>
      <c r="AB25" s="53"/>
      <c r="AC25" s="54"/>
      <c r="AD25" s="54"/>
      <c r="AE25" s="54"/>
      <c r="AF25" s="54"/>
      <c r="AG25" s="55"/>
      <c r="AH25" s="55"/>
      <c r="AI25" s="55"/>
      <c r="AJ25" s="55"/>
      <c r="AK25" s="56"/>
      <c r="AM25" s="134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6"/>
      <c r="BP25" s="22"/>
    </row>
    <row r="26" spans="1:69" x14ac:dyDescent="0.3">
      <c r="A26" s="52"/>
      <c r="B26" s="53"/>
      <c r="C26" s="53"/>
      <c r="D26" s="53"/>
      <c r="E26" s="53"/>
      <c r="F26" s="53"/>
      <c r="G26" s="53"/>
      <c r="H26" s="53"/>
      <c r="I26" s="53"/>
      <c r="J26" s="54"/>
      <c r="K26" s="54"/>
      <c r="L26" s="54"/>
      <c r="M26" s="54"/>
      <c r="N26" s="55"/>
      <c r="O26" s="55"/>
      <c r="P26" s="55"/>
      <c r="Q26" s="55"/>
      <c r="R26" s="56"/>
      <c r="T26" s="52"/>
      <c r="U26" s="53"/>
      <c r="V26" s="53"/>
      <c r="W26" s="53"/>
      <c r="X26" s="53"/>
      <c r="Y26" s="53"/>
      <c r="Z26" s="53"/>
      <c r="AA26" s="53"/>
      <c r="AB26" s="53"/>
      <c r="AC26" s="54"/>
      <c r="AD26" s="54"/>
      <c r="AE26" s="54"/>
      <c r="AF26" s="54"/>
      <c r="AG26" s="55"/>
      <c r="AH26" s="55"/>
      <c r="AI26" s="55"/>
      <c r="AJ26" s="55"/>
      <c r="AK26" s="56"/>
      <c r="AM26" s="134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6"/>
      <c r="BP26" s="22"/>
    </row>
    <row r="27" spans="1:69" ht="15" thickBot="1" x14ac:dyDescent="0.35">
      <c r="A27" s="57"/>
      <c r="B27" s="58"/>
      <c r="C27" s="58"/>
      <c r="D27" s="58"/>
      <c r="E27" s="58"/>
      <c r="F27" s="58"/>
      <c r="G27" s="58"/>
      <c r="H27" s="58"/>
      <c r="I27" s="58"/>
      <c r="J27" s="59"/>
      <c r="K27" s="59"/>
      <c r="L27" s="59"/>
      <c r="M27" s="59"/>
      <c r="N27" s="60"/>
      <c r="O27" s="60"/>
      <c r="P27" s="60"/>
      <c r="Q27" s="60"/>
      <c r="R27" s="61"/>
      <c r="T27" s="57"/>
      <c r="U27" s="58"/>
      <c r="V27" s="58"/>
      <c r="W27" s="58"/>
      <c r="X27" s="58"/>
      <c r="Y27" s="58"/>
      <c r="Z27" s="58"/>
      <c r="AA27" s="58"/>
      <c r="AB27" s="58"/>
      <c r="AC27" s="59"/>
      <c r="AD27" s="59"/>
      <c r="AE27" s="59"/>
      <c r="AF27" s="59"/>
      <c r="AG27" s="60"/>
      <c r="AH27" s="60"/>
      <c r="AI27" s="60"/>
      <c r="AJ27" s="60"/>
      <c r="AK27" s="61"/>
      <c r="AM27" s="134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6"/>
      <c r="BP27" s="22"/>
    </row>
    <row r="28" spans="1:69" x14ac:dyDescent="0.3">
      <c r="A28" s="77" t="s">
        <v>28</v>
      </c>
      <c r="B28" s="78"/>
      <c r="C28" s="78"/>
      <c r="D28" s="78"/>
      <c r="E28" s="78"/>
      <c r="F28" s="78"/>
      <c r="G28" s="78"/>
      <c r="H28" s="78"/>
      <c r="I28" s="79"/>
      <c r="J28" s="65" t="s">
        <v>65</v>
      </c>
      <c r="K28" s="65"/>
      <c r="L28" s="65"/>
      <c r="M28" s="65"/>
      <c r="N28" s="65"/>
      <c r="O28" s="65"/>
      <c r="P28" s="65"/>
      <c r="Q28" s="65"/>
      <c r="R28" s="66"/>
      <c r="T28" s="40" t="s">
        <v>57</v>
      </c>
      <c r="U28" s="41"/>
      <c r="V28" s="41"/>
      <c r="W28" s="41"/>
      <c r="X28" s="41"/>
      <c r="Y28" s="41"/>
      <c r="Z28" s="41"/>
      <c r="AA28" s="41"/>
      <c r="AB28" s="41"/>
      <c r="AC28" s="145" t="s">
        <v>106</v>
      </c>
      <c r="AD28" s="49"/>
      <c r="AE28" s="49"/>
      <c r="AF28" s="49"/>
      <c r="AG28" s="49"/>
      <c r="AH28" s="49"/>
      <c r="AI28" s="49"/>
      <c r="AJ28" s="49"/>
      <c r="AK28" s="51"/>
      <c r="AM28" s="134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6"/>
      <c r="BP28" s="22"/>
    </row>
    <row r="29" spans="1:69" x14ac:dyDescent="0.3">
      <c r="A29" s="74" t="s">
        <v>30</v>
      </c>
      <c r="B29" s="75"/>
      <c r="C29" s="75"/>
      <c r="D29" s="75"/>
      <c r="E29" s="75"/>
      <c r="F29" s="75"/>
      <c r="G29" s="75"/>
      <c r="H29" s="75"/>
      <c r="I29" s="76"/>
      <c r="J29" s="54" t="s">
        <v>31</v>
      </c>
      <c r="K29" s="54"/>
      <c r="L29" s="54"/>
      <c r="M29" s="54"/>
      <c r="N29" s="54"/>
      <c r="O29" s="54"/>
      <c r="P29" s="54"/>
      <c r="Q29" s="54"/>
      <c r="R29" s="56"/>
      <c r="T29" s="72" t="s">
        <v>30</v>
      </c>
      <c r="U29" s="73"/>
      <c r="V29" s="73"/>
      <c r="W29" s="73"/>
      <c r="X29" s="73"/>
      <c r="Y29" s="73"/>
      <c r="Z29" s="73"/>
      <c r="AA29" s="73"/>
      <c r="AB29" s="73"/>
      <c r="AC29" s="54" t="s">
        <v>31</v>
      </c>
      <c r="AD29" s="54"/>
      <c r="AE29" s="54"/>
      <c r="AF29" s="54"/>
      <c r="AG29" s="54"/>
      <c r="AH29" s="54"/>
      <c r="AI29" s="54"/>
      <c r="AJ29" s="54"/>
      <c r="AK29" s="56"/>
      <c r="AM29" s="134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6"/>
      <c r="BP29" s="22"/>
    </row>
    <row r="30" spans="1:69" ht="30" customHeight="1" x14ac:dyDescent="0.3">
      <c r="A30" s="88" t="s">
        <v>51</v>
      </c>
      <c r="B30" s="89"/>
      <c r="C30" s="89"/>
      <c r="D30" s="89"/>
      <c r="E30" s="89"/>
      <c r="F30" s="89"/>
      <c r="G30" s="89"/>
      <c r="H30" s="89"/>
      <c r="I30" s="90"/>
      <c r="J30" s="81" t="s">
        <v>33</v>
      </c>
      <c r="K30" s="81"/>
      <c r="L30" s="81"/>
      <c r="M30" s="81"/>
      <c r="N30" s="81"/>
      <c r="O30" s="81"/>
      <c r="P30" s="81"/>
      <c r="Q30" s="81"/>
      <c r="R30" s="82"/>
      <c r="T30" s="86" t="s">
        <v>51</v>
      </c>
      <c r="U30" s="87"/>
      <c r="V30" s="87"/>
      <c r="W30" s="87"/>
      <c r="X30" s="87"/>
      <c r="Y30" s="87"/>
      <c r="Z30" s="87"/>
      <c r="AA30" s="87"/>
      <c r="AB30" s="87"/>
      <c r="AC30" s="81" t="s">
        <v>107</v>
      </c>
      <c r="AD30" s="81"/>
      <c r="AE30" s="81"/>
      <c r="AF30" s="81"/>
      <c r="AG30" s="81"/>
      <c r="AH30" s="81"/>
      <c r="AI30" s="81"/>
      <c r="AJ30" s="81"/>
      <c r="AK30" s="82"/>
      <c r="AM30" s="134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6"/>
      <c r="BP30" s="22"/>
    </row>
    <row r="31" spans="1:69" x14ac:dyDescent="0.3">
      <c r="A31" s="74" t="s">
        <v>29</v>
      </c>
      <c r="B31" s="75"/>
      <c r="C31" s="75"/>
      <c r="D31" s="75"/>
      <c r="E31" s="75"/>
      <c r="F31" s="75"/>
      <c r="G31" s="75"/>
      <c r="H31" s="75"/>
      <c r="I31" s="76"/>
      <c r="J31" s="54" t="s">
        <v>34</v>
      </c>
      <c r="K31" s="54"/>
      <c r="L31" s="54"/>
      <c r="M31" s="54"/>
      <c r="N31" s="54"/>
      <c r="O31" s="54"/>
      <c r="P31" s="54"/>
      <c r="Q31" s="54"/>
      <c r="R31" s="56"/>
      <c r="T31" s="72" t="s">
        <v>29</v>
      </c>
      <c r="U31" s="73"/>
      <c r="V31" s="73"/>
      <c r="W31" s="73"/>
      <c r="X31" s="73"/>
      <c r="Y31" s="73"/>
      <c r="Z31" s="73"/>
      <c r="AA31" s="73"/>
      <c r="AB31" s="73"/>
      <c r="AC31" s="54" t="s">
        <v>34</v>
      </c>
      <c r="AD31" s="54"/>
      <c r="AE31" s="54"/>
      <c r="AF31" s="54"/>
      <c r="AG31" s="54"/>
      <c r="AH31" s="54"/>
      <c r="AI31" s="54"/>
      <c r="AJ31" s="54"/>
      <c r="AK31" s="56"/>
      <c r="AM31" s="134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6"/>
      <c r="BP31" s="22"/>
    </row>
    <row r="32" spans="1:69" ht="30" customHeight="1" x14ac:dyDescent="0.3">
      <c r="A32" s="88" t="s">
        <v>36</v>
      </c>
      <c r="B32" s="89"/>
      <c r="C32" s="89"/>
      <c r="D32" s="89"/>
      <c r="E32" s="89"/>
      <c r="F32" s="89"/>
      <c r="G32" s="89"/>
      <c r="H32" s="89"/>
      <c r="I32" s="90"/>
      <c r="J32" s="67" t="s">
        <v>102</v>
      </c>
      <c r="K32" s="68"/>
      <c r="L32" s="68"/>
      <c r="M32" s="68"/>
      <c r="N32" s="68"/>
      <c r="O32" s="68"/>
      <c r="P32" s="68"/>
      <c r="Q32" s="68"/>
      <c r="R32" s="69"/>
      <c r="T32" s="88" t="s">
        <v>36</v>
      </c>
      <c r="U32" s="89"/>
      <c r="V32" s="89"/>
      <c r="W32" s="89"/>
      <c r="X32" s="89"/>
      <c r="Y32" s="89"/>
      <c r="Z32" s="89"/>
      <c r="AA32" s="89"/>
      <c r="AB32" s="90"/>
      <c r="AC32" s="67" t="s">
        <v>70</v>
      </c>
      <c r="AD32" s="68"/>
      <c r="AE32" s="68"/>
      <c r="AF32" s="68"/>
      <c r="AG32" s="68"/>
      <c r="AH32" s="68"/>
      <c r="AI32" s="68"/>
      <c r="AJ32" s="68"/>
      <c r="AK32" s="69"/>
      <c r="AM32" s="134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6"/>
      <c r="BP32" s="22"/>
    </row>
    <row r="33" spans="1:69" x14ac:dyDescent="0.3">
      <c r="A33" s="74" t="s">
        <v>32</v>
      </c>
      <c r="B33" s="75"/>
      <c r="C33" s="75"/>
      <c r="D33" s="75"/>
      <c r="E33" s="75"/>
      <c r="F33" s="75"/>
      <c r="G33" s="75"/>
      <c r="H33" s="75"/>
      <c r="I33" s="76"/>
      <c r="J33" s="55" t="s">
        <v>67</v>
      </c>
      <c r="K33" s="70"/>
      <c r="L33" s="70"/>
      <c r="M33" s="70"/>
      <c r="N33" s="70"/>
      <c r="O33" s="70"/>
      <c r="P33" s="70"/>
      <c r="Q33" s="70"/>
      <c r="R33" s="71"/>
      <c r="T33" s="72" t="s">
        <v>109</v>
      </c>
      <c r="U33" s="73"/>
      <c r="V33" s="73"/>
      <c r="W33" s="73"/>
      <c r="X33" s="73"/>
      <c r="Y33" s="73"/>
      <c r="Z33" s="73"/>
      <c r="AA33" s="73"/>
      <c r="AB33" s="73"/>
      <c r="AC33" s="54" t="s">
        <v>108</v>
      </c>
      <c r="AD33" s="54"/>
      <c r="AE33" s="54"/>
      <c r="AF33" s="54"/>
      <c r="AG33" s="54"/>
      <c r="AH33" s="54"/>
      <c r="AI33" s="54"/>
      <c r="AJ33" s="54"/>
      <c r="AK33" s="56"/>
      <c r="AM33" s="134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6"/>
      <c r="BP33" s="22"/>
    </row>
    <row r="34" spans="1:69" ht="15" thickBot="1" x14ac:dyDescent="0.35">
      <c r="A34" s="83" t="s">
        <v>37</v>
      </c>
      <c r="B34" s="84"/>
      <c r="C34" s="84"/>
      <c r="D34" s="84"/>
      <c r="E34" s="84"/>
      <c r="F34" s="84"/>
      <c r="G34" s="84"/>
      <c r="H34" s="84"/>
      <c r="I34" s="85"/>
      <c r="J34" s="59" t="s">
        <v>66</v>
      </c>
      <c r="K34" s="59"/>
      <c r="L34" s="59"/>
      <c r="M34" s="59"/>
      <c r="N34" s="59"/>
      <c r="O34" s="59"/>
      <c r="P34" s="59"/>
      <c r="Q34" s="59"/>
      <c r="R34" s="61"/>
      <c r="T34" s="143" t="s">
        <v>39</v>
      </c>
      <c r="U34" s="144"/>
      <c r="V34" s="144"/>
      <c r="W34" s="144"/>
      <c r="X34" s="144"/>
      <c r="Y34" s="144"/>
      <c r="Z34" s="144"/>
      <c r="AA34" s="144"/>
      <c r="AB34" s="144"/>
      <c r="AC34" s="59" t="s">
        <v>69</v>
      </c>
      <c r="AD34" s="59"/>
      <c r="AE34" s="59"/>
      <c r="AF34" s="59"/>
      <c r="AG34" s="59"/>
      <c r="AH34" s="59"/>
      <c r="AI34" s="59"/>
      <c r="AJ34" s="59"/>
      <c r="AK34" s="61"/>
      <c r="AM34" s="137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9"/>
      <c r="BP34" s="22"/>
    </row>
    <row r="35" spans="1:69" ht="15" thickBot="1" x14ac:dyDescent="0.35">
      <c r="A35" s="16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7"/>
      <c r="AP35" s="17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17"/>
      <c r="BF35" s="17"/>
      <c r="BG35" s="17"/>
      <c r="BH35" s="17"/>
      <c r="BI35" s="17"/>
      <c r="BJ35" s="42"/>
      <c r="BK35" s="42"/>
      <c r="BL35" s="42"/>
      <c r="BM35" s="42"/>
      <c r="BN35" s="42"/>
      <c r="BO35" s="31"/>
      <c r="BP35" s="23"/>
      <c r="BQ35" s="8"/>
    </row>
    <row r="40" spans="1:69" hidden="1" x14ac:dyDescent="0.3"/>
    <row r="41" spans="1:69" hidden="1" x14ac:dyDescent="0.3">
      <c r="B41" s="80" t="s">
        <v>23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</row>
    <row r="42" spans="1:69" hidden="1" x14ac:dyDescent="0.3">
      <c r="B42" s="2" t="s">
        <v>2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4">
        <f>ROUND(PI()*(U12/2)^2,1)</f>
        <v>1256.5999999999999</v>
      </c>
      <c r="V42" s="4"/>
      <c r="W42" s="4"/>
      <c r="X42" s="4"/>
      <c r="Y42" s="4"/>
      <c r="Z42" s="4">
        <f>ROUND(PI()*(AA12/2)^2,1)</f>
        <v>1963.5</v>
      </c>
      <c r="AA42" s="4"/>
      <c r="AB42" s="4"/>
      <c r="AC42" s="4"/>
      <c r="AD42" s="4"/>
      <c r="AE42" s="4">
        <f>ROUND(PI()*(AG12/2)^2,1)</f>
        <v>2827.4</v>
      </c>
      <c r="AF42" s="4"/>
      <c r="AG42" s="4"/>
      <c r="AH42" s="4"/>
      <c r="AI42" s="4"/>
      <c r="AJ42" s="4"/>
      <c r="AK42" s="4"/>
      <c r="AL42" s="4"/>
      <c r="AM42" s="4"/>
      <c r="AN42" s="4">
        <f>ROUND(PI()*(AM12/2)^2,1)</f>
        <v>3848.5</v>
      </c>
    </row>
    <row r="43" spans="1:69" hidden="1" x14ac:dyDescent="0.3">
      <c r="B43" s="2" t="s">
        <v>3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5" t="e">
        <f>CEILING(U42*#REF!/1000,10)</f>
        <v>#REF!</v>
      </c>
      <c r="V43" s="5"/>
      <c r="W43" s="5"/>
      <c r="X43" s="5"/>
      <c r="Y43" s="5"/>
      <c r="Z43" s="5" t="e">
        <f>CEILING(Z42*#REF!/1000,10)</f>
        <v>#REF!</v>
      </c>
      <c r="AA43" s="5"/>
      <c r="AB43" s="5"/>
      <c r="AC43" s="5"/>
      <c r="AD43" s="5"/>
      <c r="AE43" s="5" t="e">
        <f>CEILING(AE42*#REF!/1000,10)</f>
        <v>#REF!</v>
      </c>
      <c r="AF43" s="5"/>
      <c r="AG43" s="5"/>
      <c r="AH43" s="5"/>
      <c r="AI43" s="5"/>
      <c r="AJ43" s="5"/>
      <c r="AK43" s="5"/>
      <c r="AL43" s="5"/>
      <c r="AM43" s="5"/>
      <c r="AN43" s="5" t="e">
        <f>CEILING(AN42*#REF!/1000,10)</f>
        <v>#REF!</v>
      </c>
    </row>
    <row r="44" spans="1:69" hidden="1" x14ac:dyDescent="0.3">
      <c r="B44" s="2" t="s">
        <v>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5" t="e">
        <f>CEILING(U42*#REF!/1000,0.1)</f>
        <v>#REF!</v>
      </c>
      <c r="V44" s="5"/>
      <c r="W44" s="5"/>
      <c r="X44" s="5"/>
      <c r="Y44" s="5"/>
      <c r="Z44" s="5" t="e">
        <f>CEILING(Z42*#REF!/1000,0.1)</f>
        <v>#REF!</v>
      </c>
      <c r="AA44" s="5"/>
      <c r="AB44" s="5"/>
      <c r="AC44" s="5"/>
      <c r="AD44" s="5"/>
      <c r="AE44" s="5" t="e">
        <f>CEILING(AE42*#REF!/1000,0.1)</f>
        <v>#REF!</v>
      </c>
      <c r="AF44" s="5"/>
      <c r="AG44" s="5"/>
      <c r="AH44" s="5"/>
      <c r="AI44" s="5"/>
      <c r="AJ44" s="5"/>
      <c r="AK44" s="5"/>
      <c r="AL44" s="5"/>
      <c r="AM44" s="5"/>
      <c r="AN44" s="5" t="e">
        <f>CEILING(AN42*#REF!/1000,0.1)</f>
        <v>#REF!</v>
      </c>
    </row>
    <row r="45" spans="1:69" hidden="1" x14ac:dyDescent="0.3">
      <c r="B45" s="2" t="s">
        <v>5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4" t="e">
        <f>ROUND(PI()*(#REF!/2)^2,1)</f>
        <v>#REF!</v>
      </c>
      <c r="V45" s="4"/>
      <c r="W45" s="4"/>
      <c r="X45" s="4"/>
      <c r="Y45" s="4"/>
      <c r="Z45" s="4" t="e">
        <f>ROUND(PI()*(#REF!/2)^2,1)</f>
        <v>#REF!</v>
      </c>
      <c r="AA45" s="4"/>
      <c r="AB45" s="4"/>
      <c r="AC45" s="4"/>
      <c r="AD45" s="4"/>
      <c r="AE45" s="4" t="e">
        <f>ROUND(PI()*(#REF!/2)^2,1)</f>
        <v>#REF!</v>
      </c>
      <c r="AF45" s="4"/>
      <c r="AG45" s="4"/>
      <c r="AH45" s="4"/>
      <c r="AI45" s="4"/>
      <c r="AJ45" s="4"/>
      <c r="AK45" s="4"/>
      <c r="AL45" s="4"/>
      <c r="AM45" s="4"/>
      <c r="AN45" s="4" t="e">
        <f>ROUND(PI()*(#REF!/2)^2,1)</f>
        <v>#REF!</v>
      </c>
    </row>
    <row r="46" spans="1:69" hidden="1" x14ac:dyDescent="0.3">
      <c r="B46" s="2" t="s">
        <v>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5" t="e">
        <f>ROUND(U45*#REF!*#REF!/1000,1)</f>
        <v>#REF!</v>
      </c>
      <c r="V46" s="5"/>
      <c r="W46" s="5"/>
      <c r="X46" s="5"/>
      <c r="Y46" s="5"/>
      <c r="Z46" s="5" t="e">
        <f>ROUND(Z45*#REF!*#REF!/1000,1)</f>
        <v>#REF!</v>
      </c>
      <c r="AA46" s="5"/>
      <c r="AB46" s="5"/>
      <c r="AC46" s="5"/>
      <c r="AD46" s="5"/>
      <c r="AE46" s="5" t="e">
        <f>ROUND(AE45*#REF!*#REF!/1000,1)</f>
        <v>#REF!</v>
      </c>
      <c r="AF46" s="5"/>
      <c r="AG46" s="5"/>
      <c r="AH46" s="5"/>
      <c r="AI46" s="5"/>
      <c r="AJ46" s="5"/>
      <c r="AK46" s="5"/>
      <c r="AL46" s="5"/>
      <c r="AM46" s="5"/>
      <c r="AN46" s="5" t="e">
        <f>ROUND(AN45*#REF!*#REF!/1000,1)</f>
        <v>#REF!</v>
      </c>
    </row>
    <row r="47" spans="1:69" hidden="1" x14ac:dyDescent="0.3">
      <c r="B47" s="2" t="s">
        <v>1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5" t="e">
        <f>ROUND(U45*#REF!*#REF!/1000,1)</f>
        <v>#REF!</v>
      </c>
      <c r="V47" s="5"/>
      <c r="W47" s="5"/>
      <c r="X47" s="5"/>
      <c r="Y47" s="5"/>
      <c r="Z47" s="5" t="e">
        <f>ROUND(Z45*#REF!*#REF!/1000,1)</f>
        <v>#REF!</v>
      </c>
      <c r="AA47" s="5"/>
      <c r="AB47" s="5"/>
      <c r="AC47" s="5"/>
      <c r="AD47" s="5"/>
      <c r="AE47" s="5" t="e">
        <f>ROUND(AE45*#REF!*#REF!/1000,1)</f>
        <v>#REF!</v>
      </c>
      <c r="AF47" s="5"/>
      <c r="AG47" s="5"/>
      <c r="AH47" s="5"/>
      <c r="AI47" s="5"/>
      <c r="AJ47" s="5"/>
      <c r="AK47" s="5"/>
      <c r="AL47" s="5"/>
      <c r="AM47" s="5"/>
      <c r="AN47" s="5" t="e">
        <f>ROUND(AN45*#REF!*#REF!/1000,1)</f>
        <v>#REF!</v>
      </c>
    </row>
    <row r="48" spans="1:69" hidden="1" x14ac:dyDescent="0.3">
      <c r="B48" s="2" t="s">
        <v>24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5" t="e">
        <f t="shared" ref="U48:AN49" si="0">U43-U46</f>
        <v>#REF!</v>
      </c>
      <c r="V48" s="5"/>
      <c r="W48" s="5"/>
      <c r="X48" s="5"/>
      <c r="Y48" s="5"/>
      <c r="Z48" s="5" t="e">
        <f t="shared" si="0"/>
        <v>#REF!</v>
      </c>
      <c r="AA48" s="5"/>
      <c r="AB48" s="5"/>
      <c r="AC48" s="5"/>
      <c r="AD48" s="5"/>
      <c r="AE48" s="5" t="e">
        <f t="shared" si="0"/>
        <v>#REF!</v>
      </c>
      <c r="AF48" s="5"/>
      <c r="AG48" s="5"/>
      <c r="AH48" s="5"/>
      <c r="AI48" s="5"/>
      <c r="AJ48" s="5"/>
      <c r="AK48" s="5"/>
      <c r="AL48" s="5"/>
      <c r="AM48" s="5"/>
      <c r="AN48" s="5" t="e">
        <f t="shared" si="0"/>
        <v>#REF!</v>
      </c>
    </row>
    <row r="49" spans="2:40" hidden="1" x14ac:dyDescent="0.3">
      <c r="B49" s="2" t="s">
        <v>25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5" t="e">
        <f t="shared" si="0"/>
        <v>#REF!</v>
      </c>
      <c r="V49" s="5"/>
      <c r="W49" s="5"/>
      <c r="X49" s="5"/>
      <c r="Y49" s="5"/>
      <c r="Z49" s="5" t="e">
        <f t="shared" si="0"/>
        <v>#REF!</v>
      </c>
      <c r="AA49" s="5"/>
      <c r="AB49" s="5"/>
      <c r="AC49" s="5"/>
      <c r="AD49" s="5"/>
      <c r="AE49" s="5" t="e">
        <f t="shared" si="0"/>
        <v>#REF!</v>
      </c>
      <c r="AF49" s="5"/>
      <c r="AG49" s="5"/>
      <c r="AH49" s="5"/>
      <c r="AI49" s="5"/>
      <c r="AJ49" s="5"/>
      <c r="AK49" s="5"/>
      <c r="AL49" s="5"/>
      <c r="AM49" s="5"/>
      <c r="AN49" s="5" t="e">
        <f t="shared" si="0"/>
        <v>#REF!</v>
      </c>
    </row>
    <row r="50" spans="2:40" hidden="1" x14ac:dyDescent="0.3">
      <c r="AE50" s="6"/>
      <c r="AF50" s="6"/>
      <c r="AG50" s="6"/>
      <c r="AH50" s="6"/>
      <c r="AI50" s="6"/>
      <c r="AJ50" s="6"/>
      <c r="AK50" s="6"/>
      <c r="AL50" s="6"/>
      <c r="AM50" s="6"/>
    </row>
    <row r="51" spans="2:40" hidden="1" x14ac:dyDescent="0.3">
      <c r="B51" s="2" t="s">
        <v>26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5" t="e">
        <f>CEILING(U48*U11,1)</f>
        <v>#REF!</v>
      </c>
      <c r="V51" s="5"/>
      <c r="W51" s="5"/>
      <c r="X51" s="5"/>
      <c r="Y51" s="5"/>
      <c r="Z51" s="5" t="e">
        <f>CEILING(Z48*AA11,1)</f>
        <v>#REF!</v>
      </c>
      <c r="AA51" s="5"/>
      <c r="AB51" s="5"/>
      <c r="AC51" s="5"/>
      <c r="AD51" s="5"/>
      <c r="AE51" s="5" t="e">
        <f>CEILING(AE48*AG11,1)</f>
        <v>#REF!</v>
      </c>
      <c r="AF51" s="5"/>
      <c r="AG51" s="5"/>
      <c r="AH51" s="5"/>
      <c r="AI51" s="5"/>
      <c r="AJ51" s="5"/>
      <c r="AK51" s="5"/>
      <c r="AL51" s="5"/>
      <c r="AM51" s="5"/>
      <c r="AN51" s="5" t="e">
        <f>CEILING(AN48*AM11,1)</f>
        <v>#REF!</v>
      </c>
    </row>
    <row r="52" spans="2:40" hidden="1" x14ac:dyDescent="0.3">
      <c r="B52" s="2" t="s">
        <v>27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5" t="e">
        <f>CEILING(U49*U11,1)</f>
        <v>#REF!</v>
      </c>
      <c r="V52" s="5"/>
      <c r="W52" s="5"/>
      <c r="X52" s="5"/>
      <c r="Y52" s="5"/>
      <c r="Z52" s="5" t="e">
        <f>CEILING(Z49*AA11,1)</f>
        <v>#REF!</v>
      </c>
      <c r="AA52" s="5"/>
      <c r="AB52" s="5"/>
      <c r="AC52" s="5"/>
      <c r="AD52" s="5"/>
      <c r="AE52" s="5" t="e">
        <f>CEILING(AE49*AG11,1)</f>
        <v>#REF!</v>
      </c>
      <c r="AF52" s="5"/>
      <c r="AG52" s="5"/>
      <c r="AH52" s="5"/>
      <c r="AI52" s="5"/>
      <c r="AJ52" s="5"/>
      <c r="AK52" s="5"/>
      <c r="AL52" s="5"/>
      <c r="AM52" s="5"/>
      <c r="AN52" s="5" t="e">
        <f>CEILING(AN49*AM11,1)</f>
        <v>#REF!</v>
      </c>
    </row>
    <row r="53" spans="2:40" hidden="1" x14ac:dyDescent="0.3"/>
    <row r="54" spans="2:40" hidden="1" x14ac:dyDescent="0.3"/>
    <row r="55" spans="2:40" hidden="1" x14ac:dyDescent="0.3"/>
    <row r="56" spans="2:40" hidden="1" x14ac:dyDescent="0.3"/>
    <row r="57" spans="2:40" hidden="1" x14ac:dyDescent="0.3"/>
    <row r="58" spans="2:40" hidden="1" x14ac:dyDescent="0.3"/>
    <row r="59" spans="2:40" hidden="1" x14ac:dyDescent="0.3"/>
  </sheetData>
  <sheetProtection algorithmName="SHA-512" hashValue="PpBLfizTxk6p/EtDjpbuzLUwqc0eTWFODfwTtCnZ8J6GgAvD28HNQ/JLd6xNGfpgjT2E4COshH6KrqPqXOy/ag==" saltValue="190ueLUm8fcXiQ0PHQZdrQ==" spinCount="100000" sheet="1" objects="1" scenarios="1"/>
  <mergeCells count="103">
    <mergeCell ref="AT4:BO20"/>
    <mergeCell ref="AM23:BO23"/>
    <mergeCell ref="AM24:BO34"/>
    <mergeCell ref="AM21:AR21"/>
    <mergeCell ref="A16:AR16"/>
    <mergeCell ref="U18:Z18"/>
    <mergeCell ref="U17:Z17"/>
    <mergeCell ref="AA17:AF17"/>
    <mergeCell ref="AA18:AF18"/>
    <mergeCell ref="AG17:AL17"/>
    <mergeCell ref="A19:B19"/>
    <mergeCell ref="AG18:AL18"/>
    <mergeCell ref="A20:B20"/>
    <mergeCell ref="AG20:AL20"/>
    <mergeCell ref="AG21:AL21"/>
    <mergeCell ref="AM20:AR20"/>
    <mergeCell ref="AC33:AK33"/>
    <mergeCell ref="T34:AB34"/>
    <mergeCell ref="AC34:AK34"/>
    <mergeCell ref="U20:Z20"/>
    <mergeCell ref="U21:Z21"/>
    <mergeCell ref="AA20:AF20"/>
    <mergeCell ref="AC28:AK28"/>
    <mergeCell ref="A7:T7"/>
    <mergeCell ref="A1:BF1"/>
    <mergeCell ref="A2:BF2"/>
    <mergeCell ref="U10:AR10"/>
    <mergeCell ref="U8:AR8"/>
    <mergeCell ref="U7:AR7"/>
    <mergeCell ref="U6:AR6"/>
    <mergeCell ref="U5:AR5"/>
    <mergeCell ref="A4:AR4"/>
    <mergeCell ref="AG19:AL19"/>
    <mergeCell ref="AM17:AR17"/>
    <mergeCell ref="AM18:AR18"/>
    <mergeCell ref="AM19:AR19"/>
    <mergeCell ref="AG11:AL11"/>
    <mergeCell ref="AA12:AF12"/>
    <mergeCell ref="AG12:AL12"/>
    <mergeCell ref="AA14:AF14"/>
    <mergeCell ref="AG14:AL14"/>
    <mergeCell ref="AA13:AF13"/>
    <mergeCell ref="AG13:AL13"/>
    <mergeCell ref="U19:Z19"/>
    <mergeCell ref="A11:T11"/>
    <mergeCell ref="AA19:AF19"/>
    <mergeCell ref="A5:T5"/>
    <mergeCell ref="A6:T6"/>
    <mergeCell ref="U11:Z11"/>
    <mergeCell ref="U12:Z12"/>
    <mergeCell ref="U14:Z14"/>
    <mergeCell ref="AA11:AF11"/>
    <mergeCell ref="A13:T13"/>
    <mergeCell ref="U13:Z13"/>
    <mergeCell ref="AM12:AR12"/>
    <mergeCell ref="AM11:AR11"/>
    <mergeCell ref="AM14:AR14"/>
    <mergeCell ref="A14:T14"/>
    <mergeCell ref="A12:T12"/>
    <mergeCell ref="AM13:AR13"/>
    <mergeCell ref="C17:T17"/>
    <mergeCell ref="A17:B17"/>
    <mergeCell ref="C18:T18"/>
    <mergeCell ref="C19:T19"/>
    <mergeCell ref="C20:T20"/>
    <mergeCell ref="C21:T21"/>
    <mergeCell ref="A18:B18"/>
    <mergeCell ref="A8:T8"/>
    <mergeCell ref="A10:T10"/>
    <mergeCell ref="B41:AN41"/>
    <mergeCell ref="J30:R30"/>
    <mergeCell ref="J31:R31"/>
    <mergeCell ref="J29:R29"/>
    <mergeCell ref="AC31:AK31"/>
    <mergeCell ref="AC30:AK30"/>
    <mergeCell ref="AC32:AK32"/>
    <mergeCell ref="A34:I34"/>
    <mergeCell ref="T29:AB29"/>
    <mergeCell ref="T30:AB30"/>
    <mergeCell ref="T31:AB31"/>
    <mergeCell ref="T32:AB32"/>
    <mergeCell ref="A29:I29"/>
    <mergeCell ref="A30:I30"/>
    <mergeCell ref="A31:I31"/>
    <mergeCell ref="A32:I32"/>
    <mergeCell ref="AT21:BO21"/>
    <mergeCell ref="T28:AB28"/>
    <mergeCell ref="AQ35:BD35"/>
    <mergeCell ref="BJ35:BN35"/>
    <mergeCell ref="T23:AK23"/>
    <mergeCell ref="T24:AK27"/>
    <mergeCell ref="A23:R23"/>
    <mergeCell ref="J28:R28"/>
    <mergeCell ref="J32:R32"/>
    <mergeCell ref="J33:R33"/>
    <mergeCell ref="T33:AB33"/>
    <mergeCell ref="J34:R34"/>
    <mergeCell ref="AC29:AK29"/>
    <mergeCell ref="A33:I33"/>
    <mergeCell ref="A28:I28"/>
    <mergeCell ref="A24:R27"/>
    <mergeCell ref="A21:B21"/>
    <mergeCell ref="AA21:AF21"/>
  </mergeCells>
  <hyperlinks>
    <hyperlink ref="AT21" r:id="rId1" display="Ссылка" xr:uid="{00000000-0004-0000-0200-000000000000}"/>
    <hyperlink ref="AT21:BO21" r:id="rId2" display="Чертеж в формате DWG" xr:uid="{3847C967-D4D6-41E9-9D0F-76E86F423B78}"/>
  </hyperlinks>
  <printOptions horizontalCentered="1"/>
  <pageMargins left="0.19685039370078741" right="0.19685039370078741" top="0.39370078740157483" bottom="0.19685039370078741" header="0.31496062992125984" footer="0.31496062992125984"/>
  <pageSetup paperSize="9" scale="67" orientation="landscape" horizontalDpi="4294967295" verticalDpi="4294967295" r:id="rId3"/>
  <drawing r:id="rId4"/>
  <picture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4D5233-5343-47E0-8576-C6636C1A11CF}">
          <x14:formula1>
            <xm:f>SL!$A$3:$A$4</xm:f>
          </x14:formula1>
          <xm:sqref>U13:AR13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42"/>
  <sheetViews>
    <sheetView showGridLines="0" zoomScale="85" zoomScaleNormal="85" zoomScaleSheetLayoutView="100" workbookViewId="0">
      <selection sqref="A1:BF1"/>
    </sheetView>
  </sheetViews>
  <sheetFormatPr defaultColWidth="9.109375" defaultRowHeight="14.4" x14ac:dyDescent="0.3"/>
  <cols>
    <col min="1" max="2" width="2.6640625" style="2" customWidth="1"/>
    <col min="3" max="32" width="2.6640625" style="6" customWidth="1"/>
    <col min="33" max="43" width="2.6640625" style="2" customWidth="1"/>
    <col min="44" max="44" width="2.6640625" style="6" customWidth="1"/>
    <col min="45" max="68" width="2.6640625" style="2" customWidth="1"/>
    <col min="69" max="16384" width="9.109375" style="2"/>
  </cols>
  <sheetData>
    <row r="1" spans="1:73" ht="38.4" x14ac:dyDescent="0.3">
      <c r="A1" s="115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0"/>
      <c r="BH1" s="10"/>
      <c r="BI1" s="10"/>
      <c r="BJ1" s="10"/>
      <c r="BK1" s="10"/>
      <c r="BL1" s="10"/>
      <c r="BM1" s="10"/>
      <c r="BN1" s="10"/>
      <c r="BO1" s="10"/>
      <c r="BP1" s="11"/>
      <c r="BQ1" s="1"/>
      <c r="BR1" s="1"/>
      <c r="BS1" s="1"/>
      <c r="BT1" s="1"/>
      <c r="BU1" s="1"/>
    </row>
    <row r="2" spans="1:73" ht="32.4" x14ac:dyDescent="0.3">
      <c r="A2" s="117" t="s">
        <v>97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3"/>
      <c r="BH2" s="3"/>
      <c r="BI2" s="3"/>
      <c r="BJ2" s="3"/>
      <c r="BK2" s="3"/>
      <c r="BL2" s="3"/>
      <c r="BM2" s="3"/>
      <c r="BN2" s="3"/>
      <c r="BO2" s="3"/>
      <c r="BP2" s="12"/>
      <c r="BQ2" s="3"/>
      <c r="BR2" s="3"/>
      <c r="BS2" s="3"/>
      <c r="BT2" s="3"/>
      <c r="BU2" s="3"/>
    </row>
    <row r="3" spans="1:73" ht="15" thickBot="1" x14ac:dyDescent="0.35">
      <c r="A3" s="13"/>
      <c r="BP3" s="14"/>
    </row>
    <row r="4" spans="1:73" ht="18.600000000000001" thickBot="1" x14ac:dyDescent="0.35">
      <c r="A4" s="125" t="s">
        <v>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78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27"/>
    </row>
    <row r="5" spans="1:73" x14ac:dyDescent="0.3">
      <c r="A5" s="198" t="s">
        <v>10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99"/>
      <c r="U5" s="179"/>
      <c r="V5" s="180"/>
      <c r="W5" s="180"/>
      <c r="X5" s="180"/>
      <c r="Y5" s="180"/>
      <c r="Z5" s="180"/>
      <c r="AA5" s="181"/>
      <c r="AB5" s="181"/>
      <c r="AC5" s="181"/>
      <c r="AD5" s="181"/>
      <c r="AE5" s="181"/>
      <c r="AF5" s="181"/>
      <c r="AG5" s="181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3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27"/>
    </row>
    <row r="6" spans="1:73" x14ac:dyDescent="0.3">
      <c r="A6" s="74" t="s">
        <v>11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200"/>
      <c r="U6" s="190"/>
      <c r="V6" s="191"/>
      <c r="W6" s="191"/>
      <c r="X6" s="191"/>
      <c r="Y6" s="191"/>
      <c r="Z6" s="191"/>
      <c r="AA6" s="192"/>
      <c r="AB6" s="192"/>
      <c r="AC6" s="192"/>
      <c r="AD6" s="192"/>
      <c r="AE6" s="192"/>
      <c r="AF6" s="192"/>
      <c r="AG6" s="192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4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27"/>
    </row>
    <row r="7" spans="1:73" x14ac:dyDescent="0.3">
      <c r="A7" s="74" t="s">
        <v>12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200"/>
      <c r="U7" s="190"/>
      <c r="V7" s="191"/>
      <c r="W7" s="191"/>
      <c r="X7" s="191"/>
      <c r="Y7" s="191"/>
      <c r="Z7" s="191"/>
      <c r="AA7" s="192"/>
      <c r="AB7" s="192"/>
      <c r="AC7" s="192"/>
      <c r="AD7" s="192"/>
      <c r="AE7" s="192"/>
      <c r="AF7" s="192"/>
      <c r="AG7" s="192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4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27"/>
    </row>
    <row r="8" spans="1:73" ht="15" thickBot="1" x14ac:dyDescent="0.35">
      <c r="A8" s="83" t="s">
        <v>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201"/>
      <c r="U8" s="119">
        <f ca="1">TODAY()</f>
        <v>45932</v>
      </c>
      <c r="V8" s="202"/>
      <c r="W8" s="202"/>
      <c r="X8" s="202"/>
      <c r="Y8" s="202"/>
      <c r="Z8" s="202"/>
      <c r="AA8" s="112"/>
      <c r="AB8" s="112"/>
      <c r="AC8" s="112"/>
      <c r="AD8" s="112"/>
      <c r="AE8" s="112"/>
      <c r="AF8" s="112"/>
      <c r="AG8" s="112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203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27"/>
    </row>
    <row r="9" spans="1:73" ht="15" thickBot="1" x14ac:dyDescent="0.35">
      <c r="A9" s="13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27"/>
    </row>
    <row r="10" spans="1:73" ht="18.600000000000001" thickBot="1" x14ac:dyDescent="0.35">
      <c r="A10" s="125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78"/>
      <c r="U10" s="125" t="s">
        <v>41</v>
      </c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78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27"/>
    </row>
    <row r="11" spans="1:73" ht="15" thickBot="1" x14ac:dyDescent="0.35">
      <c r="A11" s="128" t="s">
        <v>42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204"/>
      <c r="U11" s="167">
        <v>4</v>
      </c>
      <c r="V11" s="168"/>
      <c r="W11" s="168"/>
      <c r="X11" s="168"/>
      <c r="Y11" s="168"/>
      <c r="Z11" s="169"/>
      <c r="AA11" s="167">
        <v>3</v>
      </c>
      <c r="AB11" s="168"/>
      <c r="AC11" s="168"/>
      <c r="AD11" s="168"/>
      <c r="AE11" s="168"/>
      <c r="AF11" s="169"/>
      <c r="AG11" s="167">
        <v>2</v>
      </c>
      <c r="AH11" s="168"/>
      <c r="AI11" s="168"/>
      <c r="AJ11" s="168"/>
      <c r="AK11" s="168"/>
      <c r="AL11" s="169"/>
      <c r="AM11" s="167">
        <v>1</v>
      </c>
      <c r="AN11" s="168"/>
      <c r="AO11" s="168"/>
      <c r="AP11" s="168"/>
      <c r="AQ11" s="168"/>
      <c r="AR11" s="169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27"/>
    </row>
    <row r="12" spans="1:73" x14ac:dyDescent="0.3">
      <c r="A12" s="198" t="s">
        <v>44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99"/>
      <c r="U12" s="195">
        <v>200</v>
      </c>
      <c r="V12" s="196"/>
      <c r="W12" s="196"/>
      <c r="X12" s="196"/>
      <c r="Y12" s="196"/>
      <c r="Z12" s="197"/>
      <c r="AA12" s="195">
        <v>300</v>
      </c>
      <c r="AB12" s="196"/>
      <c r="AC12" s="196"/>
      <c r="AD12" s="196"/>
      <c r="AE12" s="196"/>
      <c r="AF12" s="197"/>
      <c r="AG12" s="195">
        <v>400</v>
      </c>
      <c r="AH12" s="196"/>
      <c r="AI12" s="196"/>
      <c r="AJ12" s="196"/>
      <c r="AK12" s="196"/>
      <c r="AL12" s="197"/>
      <c r="AM12" s="195">
        <v>500</v>
      </c>
      <c r="AN12" s="196"/>
      <c r="AO12" s="196"/>
      <c r="AP12" s="196"/>
      <c r="AQ12" s="196"/>
      <c r="AR12" s="197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27"/>
    </row>
    <row r="13" spans="1:73" x14ac:dyDescent="0.3">
      <c r="A13" s="74" t="s">
        <v>45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200"/>
      <c r="U13" s="164">
        <v>100</v>
      </c>
      <c r="V13" s="165"/>
      <c r="W13" s="165"/>
      <c r="X13" s="165"/>
      <c r="Y13" s="165"/>
      <c r="Z13" s="166"/>
      <c r="AA13" s="164">
        <v>200</v>
      </c>
      <c r="AB13" s="165"/>
      <c r="AC13" s="165"/>
      <c r="AD13" s="165"/>
      <c r="AE13" s="165"/>
      <c r="AF13" s="166"/>
      <c r="AG13" s="164">
        <v>300</v>
      </c>
      <c r="AH13" s="165"/>
      <c r="AI13" s="165"/>
      <c r="AJ13" s="165"/>
      <c r="AK13" s="165"/>
      <c r="AL13" s="166"/>
      <c r="AM13" s="164">
        <v>400</v>
      </c>
      <c r="AN13" s="165"/>
      <c r="AO13" s="165"/>
      <c r="AP13" s="165"/>
      <c r="AQ13" s="165"/>
      <c r="AR13" s="166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27"/>
    </row>
    <row r="14" spans="1:73" x14ac:dyDescent="0.3">
      <c r="A14" s="74" t="s">
        <v>46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200"/>
      <c r="U14" s="164">
        <v>100</v>
      </c>
      <c r="V14" s="165"/>
      <c r="W14" s="165"/>
      <c r="X14" s="165"/>
      <c r="Y14" s="165"/>
      <c r="Z14" s="166"/>
      <c r="AA14" s="164">
        <v>250</v>
      </c>
      <c r="AB14" s="165"/>
      <c r="AC14" s="165"/>
      <c r="AD14" s="165"/>
      <c r="AE14" s="165"/>
      <c r="AF14" s="166"/>
      <c r="AG14" s="164">
        <v>200</v>
      </c>
      <c r="AH14" s="165"/>
      <c r="AI14" s="165"/>
      <c r="AJ14" s="165"/>
      <c r="AK14" s="165"/>
      <c r="AL14" s="166"/>
      <c r="AM14" s="164">
        <v>400</v>
      </c>
      <c r="AN14" s="165"/>
      <c r="AO14" s="165"/>
      <c r="AP14" s="165"/>
      <c r="AQ14" s="165"/>
      <c r="AR14" s="166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27"/>
    </row>
    <row r="15" spans="1:73" x14ac:dyDescent="0.3">
      <c r="A15" s="74" t="s">
        <v>105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200"/>
      <c r="U15" s="164" t="s">
        <v>85</v>
      </c>
      <c r="V15" s="165"/>
      <c r="W15" s="165"/>
      <c r="X15" s="165"/>
      <c r="Y15" s="165"/>
      <c r="Z15" s="166"/>
      <c r="AA15" s="164" t="s">
        <v>86</v>
      </c>
      <c r="AB15" s="165"/>
      <c r="AC15" s="165"/>
      <c r="AD15" s="165"/>
      <c r="AE15" s="165"/>
      <c r="AF15" s="166"/>
      <c r="AG15" s="164" t="s">
        <v>85</v>
      </c>
      <c r="AH15" s="165"/>
      <c r="AI15" s="165"/>
      <c r="AJ15" s="165"/>
      <c r="AK15" s="165"/>
      <c r="AL15" s="166"/>
      <c r="AM15" s="164" t="s">
        <v>81</v>
      </c>
      <c r="AN15" s="165"/>
      <c r="AO15" s="165"/>
      <c r="AP15" s="165"/>
      <c r="AQ15" s="165"/>
      <c r="AR15" s="166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27"/>
    </row>
    <row r="16" spans="1:73" ht="15" thickBot="1" x14ac:dyDescent="0.35">
      <c r="A16" s="83" t="s">
        <v>47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201"/>
      <c r="U16" s="149">
        <f>VLOOKUP(U$15,SL!$D$3:$E$5,2,FALSE)</f>
        <v>100</v>
      </c>
      <c r="V16" s="91"/>
      <c r="W16" s="91"/>
      <c r="X16" s="91"/>
      <c r="Y16" s="91"/>
      <c r="Z16" s="170"/>
      <c r="AA16" s="149">
        <f>VLOOKUP(AA$15,SL!$D$3:$E$5,2,FALSE)</f>
        <v>200</v>
      </c>
      <c r="AB16" s="91"/>
      <c r="AC16" s="91"/>
      <c r="AD16" s="91"/>
      <c r="AE16" s="91"/>
      <c r="AF16" s="170"/>
      <c r="AG16" s="149">
        <f>VLOOKUP(AG$15,SL!$D$3:$E$5,2,FALSE)</f>
        <v>100</v>
      </c>
      <c r="AH16" s="91"/>
      <c r="AI16" s="91"/>
      <c r="AJ16" s="91"/>
      <c r="AK16" s="91"/>
      <c r="AL16" s="170"/>
      <c r="AM16" s="149">
        <f>VLOOKUP(AM$15,SL!$D$3:$E$5,2,FALSE)</f>
        <v>400</v>
      </c>
      <c r="AN16" s="91"/>
      <c r="AO16" s="91"/>
      <c r="AP16" s="91"/>
      <c r="AQ16" s="91"/>
      <c r="AR16" s="17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27"/>
    </row>
    <row r="17" spans="1:70" ht="15" thickBot="1" x14ac:dyDescent="0.35">
      <c r="A17" s="1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27"/>
    </row>
    <row r="18" spans="1:70" ht="18.600000000000001" thickBot="1" x14ac:dyDescent="0.35">
      <c r="A18" s="97" t="s">
        <v>13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9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27"/>
      <c r="BQ18" s="6"/>
    </row>
    <row r="19" spans="1:70" s="6" customFormat="1" ht="15" thickBot="1" x14ac:dyDescent="0.35">
      <c r="A19" s="205" t="s">
        <v>14</v>
      </c>
      <c r="B19" s="206"/>
      <c r="C19" s="159" t="s">
        <v>15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60"/>
      <c r="U19" s="159" t="s">
        <v>16</v>
      </c>
      <c r="V19" s="147"/>
      <c r="W19" s="147"/>
      <c r="X19" s="147"/>
      <c r="Y19" s="147"/>
      <c r="Z19" s="160"/>
      <c r="AA19" s="159" t="s">
        <v>17</v>
      </c>
      <c r="AB19" s="147"/>
      <c r="AC19" s="147"/>
      <c r="AD19" s="147"/>
      <c r="AE19" s="147"/>
      <c r="AF19" s="160"/>
      <c r="AG19" s="159" t="s">
        <v>19</v>
      </c>
      <c r="AH19" s="147"/>
      <c r="AI19" s="147"/>
      <c r="AJ19" s="147"/>
      <c r="AK19" s="147"/>
      <c r="AL19" s="160"/>
      <c r="AM19" s="159" t="s">
        <v>18</v>
      </c>
      <c r="AN19" s="147"/>
      <c r="AO19" s="147"/>
      <c r="AP19" s="147"/>
      <c r="AQ19" s="147"/>
      <c r="AR19" s="148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27"/>
      <c r="BR19" s="2"/>
    </row>
    <row r="20" spans="1:70" s="6" customFormat="1" x14ac:dyDescent="0.3">
      <c r="A20" s="176">
        <v>1</v>
      </c>
      <c r="B20" s="177"/>
      <c r="C20" s="113" t="s">
        <v>80</v>
      </c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2"/>
      <c r="U20" s="50" t="s">
        <v>43</v>
      </c>
      <c r="V20" s="163"/>
      <c r="W20" s="163"/>
      <c r="X20" s="163"/>
      <c r="Y20" s="163"/>
      <c r="Z20" s="48"/>
      <c r="AA20" s="50" t="s">
        <v>75</v>
      </c>
      <c r="AB20" s="163"/>
      <c r="AC20" s="163"/>
      <c r="AD20" s="163"/>
      <c r="AE20" s="163"/>
      <c r="AF20" s="48"/>
      <c r="AG20" s="50" t="s">
        <v>20</v>
      </c>
      <c r="AH20" s="163"/>
      <c r="AI20" s="163"/>
      <c r="AJ20" s="163"/>
      <c r="AK20" s="163"/>
      <c r="AL20" s="48"/>
      <c r="AM20" s="50">
        <f>CEILING(U11*CEILING((U12*U13*U16)/(200*144*60),0.5)+AA11*CEILING((AA12*AA13*AA16)/(200*144*60),0.5)+AG11*CEILING((AG12*AG13*AG16)/(200*144*60),0.5)+AM11*CEILING((AM12*AM13*AM16)/(200*144*60),0.5),1)</f>
        <v>88</v>
      </c>
      <c r="AN20" s="163"/>
      <c r="AO20" s="163"/>
      <c r="AP20" s="163"/>
      <c r="AQ20" s="163"/>
      <c r="AR20" s="175"/>
      <c r="BP20" s="22"/>
    </row>
    <row r="21" spans="1:70" s="6" customFormat="1" x14ac:dyDescent="0.3">
      <c r="A21" s="150">
        <v>2</v>
      </c>
      <c r="B21" s="53"/>
      <c r="C21" s="95" t="s">
        <v>90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0"/>
      <c r="U21" s="55" t="s">
        <v>89</v>
      </c>
      <c r="V21" s="70"/>
      <c r="W21" s="70"/>
      <c r="X21" s="70"/>
      <c r="Y21" s="70"/>
      <c r="Z21" s="53"/>
      <c r="AA21" s="55" t="s">
        <v>91</v>
      </c>
      <c r="AB21" s="70"/>
      <c r="AC21" s="70"/>
      <c r="AD21" s="70"/>
      <c r="AE21" s="70"/>
      <c r="AF21" s="53"/>
      <c r="AG21" s="55" t="s">
        <v>20</v>
      </c>
      <c r="AH21" s="70"/>
      <c r="AI21" s="70"/>
      <c r="AJ21" s="70"/>
      <c r="AK21" s="70"/>
      <c r="AL21" s="53"/>
      <c r="AM21" s="55">
        <f>U11+AA11+AG11+AM11</f>
        <v>10</v>
      </c>
      <c r="AN21" s="70"/>
      <c r="AO21" s="70"/>
      <c r="AP21" s="70"/>
      <c r="AQ21" s="70"/>
      <c r="AR21" s="71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7"/>
    </row>
    <row r="22" spans="1:70" s="6" customFormat="1" ht="14.4" customHeight="1" x14ac:dyDescent="0.3">
      <c r="A22" s="150">
        <v>3</v>
      </c>
      <c r="B22" s="53"/>
      <c r="C22" s="95" t="s">
        <v>76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90"/>
      <c r="U22" s="55" t="s">
        <v>54</v>
      </c>
      <c r="V22" s="70"/>
      <c r="W22" s="70"/>
      <c r="X22" s="70"/>
      <c r="Y22" s="70"/>
      <c r="Z22" s="53"/>
      <c r="AA22" s="55" t="s">
        <v>77</v>
      </c>
      <c r="AB22" s="70"/>
      <c r="AC22" s="70"/>
      <c r="AD22" s="70"/>
      <c r="AE22" s="70"/>
      <c r="AF22" s="53"/>
      <c r="AG22" s="55" t="s">
        <v>20</v>
      </c>
      <c r="AH22" s="70"/>
      <c r="AI22" s="70"/>
      <c r="AJ22" s="70"/>
      <c r="AK22" s="70"/>
      <c r="AL22" s="53"/>
      <c r="AM22" s="55">
        <f>CEILING((U11*((U12+100)*(U13+100)+((U12-100)+60)*2*CEILING(U13/200,1)*200)*2+AA11*((AA12+100)*(AA13+100)+((AA12-100)+60)*2*CEILING(AA13/200,1)*200)*2+AG11*((AG12+100)*(AG13+100)+((AG12-100)+60)*2*CEILING(AG13/200,1)*200)*2+AM11*((AM12+100)*(AM13+100)+((AM12-100)+60)*2*CEILING(AM13/200,1)*200)*2)/1000/1000/0.9,1)</f>
        <v>7</v>
      </c>
      <c r="AN22" s="70"/>
      <c r="AO22" s="70"/>
      <c r="AP22" s="70"/>
      <c r="AQ22" s="70"/>
      <c r="AR22" s="71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7"/>
    </row>
    <row r="23" spans="1:70" x14ac:dyDescent="0.3">
      <c r="A23" s="150">
        <v>4</v>
      </c>
      <c r="B23" s="53"/>
      <c r="C23" s="95" t="s">
        <v>62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0"/>
      <c r="U23" s="55" t="s">
        <v>58</v>
      </c>
      <c r="V23" s="70"/>
      <c r="W23" s="70"/>
      <c r="X23" s="70"/>
      <c r="Y23" s="70"/>
      <c r="Z23" s="53"/>
      <c r="AA23" s="55" t="s">
        <v>61</v>
      </c>
      <c r="AB23" s="70"/>
      <c r="AC23" s="70"/>
      <c r="AD23" s="70"/>
      <c r="AE23" s="70"/>
      <c r="AF23" s="53"/>
      <c r="AG23" s="55" t="s">
        <v>20</v>
      </c>
      <c r="AH23" s="70"/>
      <c r="AI23" s="70"/>
      <c r="AJ23" s="70"/>
      <c r="AK23" s="70"/>
      <c r="AL23" s="53"/>
      <c r="AM23" s="55">
        <f>U11*2+AA11*2+AG11*2+AM11*2</f>
        <v>20</v>
      </c>
      <c r="AN23" s="70"/>
      <c r="AO23" s="70"/>
      <c r="AP23" s="70"/>
      <c r="AQ23" s="70"/>
      <c r="AR23" s="71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7"/>
      <c r="BR23" s="6"/>
    </row>
    <row r="24" spans="1:70" ht="15" thickBot="1" x14ac:dyDescent="0.35">
      <c r="A24" s="149">
        <v>5</v>
      </c>
      <c r="B24" s="58"/>
      <c r="C24" s="96" t="s">
        <v>78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5"/>
      <c r="U24" s="60" t="s">
        <v>22</v>
      </c>
      <c r="V24" s="91"/>
      <c r="W24" s="91"/>
      <c r="X24" s="91"/>
      <c r="Y24" s="91"/>
      <c r="Z24" s="58"/>
      <c r="AA24" s="60" t="s">
        <v>60</v>
      </c>
      <c r="AB24" s="91"/>
      <c r="AC24" s="91"/>
      <c r="AD24" s="91"/>
      <c r="AE24" s="91"/>
      <c r="AF24" s="58"/>
      <c r="AG24" s="60" t="s">
        <v>20</v>
      </c>
      <c r="AH24" s="91"/>
      <c r="AI24" s="91"/>
      <c r="AJ24" s="91"/>
      <c r="AK24" s="91"/>
      <c r="AL24" s="58"/>
      <c r="AM24" s="60">
        <v>1</v>
      </c>
      <c r="AN24" s="91"/>
      <c r="AO24" s="91"/>
      <c r="AP24" s="91"/>
      <c r="AQ24" s="91"/>
      <c r="AR24" s="170"/>
      <c r="AT24" s="39" t="s">
        <v>35</v>
      </c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0"/>
      <c r="BR24" s="6"/>
    </row>
    <row r="25" spans="1:70" ht="15" thickBot="1" x14ac:dyDescent="0.35">
      <c r="A25" s="13"/>
      <c r="BP25" s="14"/>
      <c r="BR25" s="6"/>
    </row>
    <row r="26" spans="1:70" ht="30" customHeight="1" thickBot="1" x14ac:dyDescent="0.35">
      <c r="A26" s="43" t="s">
        <v>94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189"/>
      <c r="S26" s="2"/>
      <c r="T26" s="62" t="s">
        <v>95</v>
      </c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4"/>
      <c r="AL26" s="28"/>
      <c r="AM26" s="43" t="s">
        <v>93</v>
      </c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5"/>
      <c r="BA26" s="45"/>
      <c r="BB26" s="45"/>
      <c r="BC26" s="45"/>
      <c r="BD26" s="46"/>
      <c r="BF26" s="146" t="s">
        <v>88</v>
      </c>
      <c r="BG26" s="147"/>
      <c r="BH26" s="147"/>
      <c r="BI26" s="147"/>
      <c r="BJ26" s="147"/>
      <c r="BK26" s="147"/>
      <c r="BL26" s="147"/>
      <c r="BM26" s="147"/>
      <c r="BN26" s="147"/>
      <c r="BO26" s="148"/>
      <c r="BP26" s="14"/>
      <c r="BR26" s="6"/>
    </row>
    <row r="27" spans="1:70" x14ac:dyDescent="0.3">
      <c r="A27" s="47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1"/>
      <c r="S27" s="2"/>
      <c r="T27" s="151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3"/>
      <c r="AL27" s="13"/>
      <c r="AM27" s="47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50"/>
      <c r="BA27" s="50"/>
      <c r="BB27" s="50"/>
      <c r="BC27" s="50"/>
      <c r="BD27" s="51"/>
      <c r="BF27" s="131" t="s">
        <v>112</v>
      </c>
      <c r="BG27" s="132"/>
      <c r="BH27" s="132"/>
      <c r="BI27" s="132"/>
      <c r="BJ27" s="132"/>
      <c r="BK27" s="132"/>
      <c r="BL27" s="132"/>
      <c r="BM27" s="132"/>
      <c r="BN27" s="132"/>
      <c r="BO27" s="133"/>
      <c r="BP27" s="14"/>
    </row>
    <row r="28" spans="1:70" x14ac:dyDescent="0.3">
      <c r="A28" s="52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6"/>
      <c r="S28" s="2"/>
      <c r="T28" s="154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155"/>
      <c r="AL28" s="13"/>
      <c r="AM28" s="52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5"/>
      <c r="BA28" s="55"/>
      <c r="BB28" s="55"/>
      <c r="BC28" s="55"/>
      <c r="BD28" s="56"/>
      <c r="BF28" s="134"/>
      <c r="BG28" s="135"/>
      <c r="BH28" s="135"/>
      <c r="BI28" s="135"/>
      <c r="BJ28" s="135"/>
      <c r="BK28" s="135"/>
      <c r="BL28" s="135"/>
      <c r="BM28" s="135"/>
      <c r="BN28" s="135"/>
      <c r="BO28" s="136"/>
      <c r="BP28" s="14"/>
    </row>
    <row r="29" spans="1:70" x14ac:dyDescent="0.3">
      <c r="A29" s="52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6"/>
      <c r="S29" s="2"/>
      <c r="T29" s="154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155"/>
      <c r="AL29" s="13"/>
      <c r="AM29" s="52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5"/>
      <c r="BA29" s="55"/>
      <c r="BB29" s="55"/>
      <c r="BC29" s="55"/>
      <c r="BD29" s="56"/>
      <c r="BF29" s="134"/>
      <c r="BG29" s="135"/>
      <c r="BH29" s="135"/>
      <c r="BI29" s="135"/>
      <c r="BJ29" s="135"/>
      <c r="BK29" s="135"/>
      <c r="BL29" s="135"/>
      <c r="BM29" s="135"/>
      <c r="BN29" s="135"/>
      <c r="BO29" s="136"/>
      <c r="BP29" s="14"/>
    </row>
    <row r="30" spans="1:70" ht="15" thickBot="1" x14ac:dyDescent="0.35">
      <c r="A30" s="57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61"/>
      <c r="S30" s="2"/>
      <c r="T30" s="156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8"/>
      <c r="AL30" s="13"/>
      <c r="AM30" s="171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3"/>
      <c r="BA30" s="173"/>
      <c r="BB30" s="173"/>
      <c r="BC30" s="173"/>
      <c r="BD30" s="174"/>
      <c r="BF30" s="134"/>
      <c r="BG30" s="135"/>
      <c r="BH30" s="135"/>
      <c r="BI30" s="135"/>
      <c r="BJ30" s="135"/>
      <c r="BK30" s="135"/>
      <c r="BL30" s="135"/>
      <c r="BM30" s="135"/>
      <c r="BN30" s="135"/>
      <c r="BO30" s="136"/>
      <c r="BP30" s="14"/>
    </row>
    <row r="31" spans="1:70" ht="14.4" customHeight="1" x14ac:dyDescent="0.3">
      <c r="A31" s="77" t="s">
        <v>52</v>
      </c>
      <c r="B31" s="78"/>
      <c r="C31" s="78"/>
      <c r="D31" s="78"/>
      <c r="E31" s="78"/>
      <c r="F31" s="78"/>
      <c r="G31" s="78"/>
      <c r="H31" s="78"/>
      <c r="I31" s="79"/>
      <c r="J31" s="65" t="s">
        <v>53</v>
      </c>
      <c r="K31" s="65"/>
      <c r="L31" s="65"/>
      <c r="M31" s="65"/>
      <c r="N31" s="65"/>
      <c r="O31" s="65"/>
      <c r="P31" s="65"/>
      <c r="Q31" s="65"/>
      <c r="R31" s="66"/>
      <c r="S31" s="2"/>
      <c r="T31" s="77" t="s">
        <v>28</v>
      </c>
      <c r="U31" s="78"/>
      <c r="V31" s="78"/>
      <c r="W31" s="78"/>
      <c r="X31" s="78"/>
      <c r="Y31" s="78"/>
      <c r="Z31" s="78"/>
      <c r="AA31" s="78"/>
      <c r="AB31" s="79"/>
      <c r="AC31" s="65" t="s">
        <v>65</v>
      </c>
      <c r="AD31" s="65"/>
      <c r="AE31" s="65"/>
      <c r="AF31" s="65"/>
      <c r="AG31" s="65"/>
      <c r="AH31" s="65"/>
      <c r="AI31" s="65"/>
      <c r="AJ31" s="65"/>
      <c r="AK31" s="66"/>
      <c r="AL31" s="13"/>
      <c r="AM31" s="40" t="s">
        <v>57</v>
      </c>
      <c r="AN31" s="41"/>
      <c r="AO31" s="41"/>
      <c r="AP31" s="41"/>
      <c r="AQ31" s="41"/>
      <c r="AR31" s="41"/>
      <c r="AS31" s="41"/>
      <c r="AT31" s="41"/>
      <c r="AU31" s="41"/>
      <c r="AV31" s="145" t="s">
        <v>106</v>
      </c>
      <c r="AW31" s="49"/>
      <c r="AX31" s="49"/>
      <c r="AY31" s="49"/>
      <c r="AZ31" s="49"/>
      <c r="BA31" s="49"/>
      <c r="BB31" s="49"/>
      <c r="BC31" s="49"/>
      <c r="BD31" s="51"/>
      <c r="BF31" s="134"/>
      <c r="BG31" s="135"/>
      <c r="BH31" s="135"/>
      <c r="BI31" s="135"/>
      <c r="BJ31" s="135"/>
      <c r="BK31" s="135"/>
      <c r="BL31" s="135"/>
      <c r="BM31" s="135"/>
      <c r="BN31" s="135"/>
      <c r="BO31" s="136"/>
      <c r="BP31" s="14"/>
    </row>
    <row r="32" spans="1:70" x14ac:dyDescent="0.3">
      <c r="A32" s="74" t="s">
        <v>30</v>
      </c>
      <c r="B32" s="75"/>
      <c r="C32" s="75"/>
      <c r="D32" s="75"/>
      <c r="E32" s="75"/>
      <c r="F32" s="75"/>
      <c r="G32" s="75"/>
      <c r="H32" s="75"/>
      <c r="I32" s="76"/>
      <c r="J32" s="54" t="s">
        <v>31</v>
      </c>
      <c r="K32" s="54"/>
      <c r="L32" s="54"/>
      <c r="M32" s="54"/>
      <c r="N32" s="54"/>
      <c r="O32" s="54"/>
      <c r="P32" s="54"/>
      <c r="Q32" s="54"/>
      <c r="R32" s="56"/>
      <c r="S32" s="2"/>
      <c r="T32" s="74" t="s">
        <v>30</v>
      </c>
      <c r="U32" s="75"/>
      <c r="V32" s="75"/>
      <c r="W32" s="75"/>
      <c r="X32" s="75"/>
      <c r="Y32" s="75"/>
      <c r="Z32" s="75"/>
      <c r="AA32" s="75"/>
      <c r="AB32" s="76"/>
      <c r="AC32" s="54" t="s">
        <v>31</v>
      </c>
      <c r="AD32" s="54"/>
      <c r="AE32" s="54"/>
      <c r="AF32" s="54"/>
      <c r="AG32" s="54"/>
      <c r="AH32" s="54"/>
      <c r="AI32" s="54"/>
      <c r="AJ32" s="54"/>
      <c r="AK32" s="56"/>
      <c r="AL32" s="13"/>
      <c r="AM32" s="72" t="s">
        <v>30</v>
      </c>
      <c r="AN32" s="73"/>
      <c r="AO32" s="73"/>
      <c r="AP32" s="73"/>
      <c r="AQ32" s="73"/>
      <c r="AR32" s="73"/>
      <c r="AS32" s="73"/>
      <c r="AT32" s="73"/>
      <c r="AU32" s="73"/>
      <c r="AV32" s="54" t="s">
        <v>31</v>
      </c>
      <c r="AW32" s="54"/>
      <c r="AX32" s="54"/>
      <c r="AY32" s="54"/>
      <c r="AZ32" s="54"/>
      <c r="BA32" s="54"/>
      <c r="BB32" s="54"/>
      <c r="BC32" s="54"/>
      <c r="BD32" s="56"/>
      <c r="BF32" s="134"/>
      <c r="BG32" s="135"/>
      <c r="BH32" s="135"/>
      <c r="BI32" s="135"/>
      <c r="BJ32" s="135"/>
      <c r="BK32" s="135"/>
      <c r="BL32" s="135"/>
      <c r="BM32" s="135"/>
      <c r="BN32" s="135"/>
      <c r="BO32" s="136"/>
      <c r="BP32" s="14"/>
    </row>
    <row r="33" spans="1:68" ht="30" customHeight="1" x14ac:dyDescent="0.3">
      <c r="A33" s="88" t="s">
        <v>51</v>
      </c>
      <c r="B33" s="89"/>
      <c r="C33" s="89"/>
      <c r="D33" s="89"/>
      <c r="E33" s="89"/>
      <c r="F33" s="89"/>
      <c r="G33" s="89"/>
      <c r="H33" s="89"/>
      <c r="I33" s="90"/>
      <c r="J33" s="81" t="s">
        <v>33</v>
      </c>
      <c r="K33" s="81"/>
      <c r="L33" s="81"/>
      <c r="M33" s="81"/>
      <c r="N33" s="81"/>
      <c r="O33" s="81"/>
      <c r="P33" s="81"/>
      <c r="Q33" s="81"/>
      <c r="R33" s="82"/>
      <c r="S33" s="2"/>
      <c r="T33" s="88" t="s">
        <v>51</v>
      </c>
      <c r="U33" s="89"/>
      <c r="V33" s="89"/>
      <c r="W33" s="89"/>
      <c r="X33" s="89"/>
      <c r="Y33" s="89"/>
      <c r="Z33" s="89"/>
      <c r="AA33" s="89"/>
      <c r="AB33" s="90"/>
      <c r="AC33" s="81" t="s">
        <v>33</v>
      </c>
      <c r="AD33" s="81"/>
      <c r="AE33" s="81"/>
      <c r="AF33" s="81"/>
      <c r="AG33" s="81"/>
      <c r="AH33" s="81"/>
      <c r="AI33" s="81"/>
      <c r="AJ33" s="81"/>
      <c r="AK33" s="82"/>
      <c r="AL33" s="29"/>
      <c r="AM33" s="86" t="s">
        <v>51</v>
      </c>
      <c r="AN33" s="87"/>
      <c r="AO33" s="87"/>
      <c r="AP33" s="87"/>
      <c r="AQ33" s="87"/>
      <c r="AR33" s="87"/>
      <c r="AS33" s="87"/>
      <c r="AT33" s="87"/>
      <c r="AU33" s="87"/>
      <c r="AV33" s="81" t="s">
        <v>107</v>
      </c>
      <c r="AW33" s="81"/>
      <c r="AX33" s="81"/>
      <c r="AY33" s="81"/>
      <c r="AZ33" s="81"/>
      <c r="BA33" s="81"/>
      <c r="BB33" s="81"/>
      <c r="BC33" s="81"/>
      <c r="BD33" s="82"/>
      <c r="BF33" s="134"/>
      <c r="BG33" s="135"/>
      <c r="BH33" s="135"/>
      <c r="BI33" s="135"/>
      <c r="BJ33" s="135"/>
      <c r="BK33" s="135"/>
      <c r="BL33" s="135"/>
      <c r="BM33" s="135"/>
      <c r="BN33" s="135"/>
      <c r="BO33" s="136"/>
      <c r="BP33" s="14"/>
    </row>
    <row r="34" spans="1:68" x14ac:dyDescent="0.3">
      <c r="A34" s="74" t="s">
        <v>29</v>
      </c>
      <c r="B34" s="75"/>
      <c r="C34" s="75"/>
      <c r="D34" s="75"/>
      <c r="E34" s="75"/>
      <c r="F34" s="75"/>
      <c r="G34" s="75"/>
      <c r="H34" s="75"/>
      <c r="I34" s="76"/>
      <c r="J34" s="54" t="s">
        <v>111</v>
      </c>
      <c r="K34" s="54"/>
      <c r="L34" s="54"/>
      <c r="M34" s="54"/>
      <c r="N34" s="54"/>
      <c r="O34" s="54"/>
      <c r="P34" s="54"/>
      <c r="Q34" s="54"/>
      <c r="R34" s="56"/>
      <c r="S34" s="2"/>
      <c r="T34" s="74" t="s">
        <v>29</v>
      </c>
      <c r="U34" s="75"/>
      <c r="V34" s="75"/>
      <c r="W34" s="75"/>
      <c r="X34" s="75"/>
      <c r="Y34" s="75"/>
      <c r="Z34" s="75"/>
      <c r="AA34" s="75"/>
      <c r="AB34" s="76"/>
      <c r="AC34" s="54" t="s">
        <v>34</v>
      </c>
      <c r="AD34" s="54"/>
      <c r="AE34" s="54"/>
      <c r="AF34" s="54"/>
      <c r="AG34" s="54"/>
      <c r="AH34" s="54"/>
      <c r="AI34" s="54"/>
      <c r="AJ34" s="54"/>
      <c r="AK34" s="56"/>
      <c r="AL34" s="13"/>
      <c r="AM34" s="72" t="s">
        <v>29</v>
      </c>
      <c r="AN34" s="73"/>
      <c r="AO34" s="73"/>
      <c r="AP34" s="73"/>
      <c r="AQ34" s="73"/>
      <c r="AR34" s="73"/>
      <c r="AS34" s="73"/>
      <c r="AT34" s="73"/>
      <c r="AU34" s="73"/>
      <c r="AV34" s="54" t="s">
        <v>34</v>
      </c>
      <c r="AW34" s="54"/>
      <c r="AX34" s="54"/>
      <c r="AY34" s="54"/>
      <c r="AZ34" s="54"/>
      <c r="BA34" s="54"/>
      <c r="BB34" s="54"/>
      <c r="BC34" s="54"/>
      <c r="BD34" s="56"/>
      <c r="BF34" s="134"/>
      <c r="BG34" s="135"/>
      <c r="BH34" s="135"/>
      <c r="BI34" s="135"/>
      <c r="BJ34" s="135"/>
      <c r="BK34" s="135"/>
      <c r="BL34" s="135"/>
      <c r="BM34" s="135"/>
      <c r="BN34" s="135"/>
      <c r="BO34" s="136"/>
      <c r="BP34" s="14"/>
    </row>
    <row r="35" spans="1:68" ht="30" customHeight="1" thickBot="1" x14ac:dyDescent="0.35">
      <c r="A35" s="184" t="s">
        <v>36</v>
      </c>
      <c r="B35" s="185"/>
      <c r="C35" s="185"/>
      <c r="D35" s="185"/>
      <c r="E35" s="185"/>
      <c r="F35" s="185"/>
      <c r="G35" s="185"/>
      <c r="H35" s="185"/>
      <c r="I35" s="186"/>
      <c r="J35" s="187" t="s">
        <v>33</v>
      </c>
      <c r="K35" s="187"/>
      <c r="L35" s="187"/>
      <c r="M35" s="187"/>
      <c r="N35" s="187"/>
      <c r="O35" s="187"/>
      <c r="P35" s="187"/>
      <c r="Q35" s="187"/>
      <c r="R35" s="188"/>
      <c r="S35" s="2"/>
      <c r="T35" s="88" t="s">
        <v>36</v>
      </c>
      <c r="U35" s="89"/>
      <c r="V35" s="89"/>
      <c r="W35" s="89"/>
      <c r="X35" s="89"/>
      <c r="Y35" s="89"/>
      <c r="Z35" s="89"/>
      <c r="AA35" s="89"/>
      <c r="AB35" s="90"/>
      <c r="AC35" s="81" t="s">
        <v>33</v>
      </c>
      <c r="AD35" s="81"/>
      <c r="AE35" s="81"/>
      <c r="AF35" s="81"/>
      <c r="AG35" s="81"/>
      <c r="AH35" s="81"/>
      <c r="AI35" s="81"/>
      <c r="AJ35" s="81"/>
      <c r="AK35" s="82"/>
      <c r="AL35" s="13"/>
      <c r="AM35" s="88" t="s">
        <v>36</v>
      </c>
      <c r="AN35" s="89"/>
      <c r="AO35" s="89"/>
      <c r="AP35" s="89"/>
      <c r="AQ35" s="89"/>
      <c r="AR35" s="89"/>
      <c r="AS35" s="89"/>
      <c r="AT35" s="89"/>
      <c r="AU35" s="90"/>
      <c r="AV35" s="67" t="s">
        <v>70</v>
      </c>
      <c r="AW35" s="68"/>
      <c r="AX35" s="68"/>
      <c r="AY35" s="68"/>
      <c r="AZ35" s="68"/>
      <c r="BA35" s="68"/>
      <c r="BB35" s="68"/>
      <c r="BC35" s="68"/>
      <c r="BD35" s="69"/>
      <c r="BF35" s="134"/>
      <c r="BG35" s="135"/>
      <c r="BH35" s="135"/>
      <c r="BI35" s="135"/>
      <c r="BJ35" s="135"/>
      <c r="BK35" s="135"/>
      <c r="BL35" s="135"/>
      <c r="BM35" s="135"/>
      <c r="BN35" s="135"/>
      <c r="BO35" s="136"/>
      <c r="BP35" s="14"/>
    </row>
    <row r="36" spans="1:68" ht="15" customHeight="1" x14ac:dyDescent="0.3">
      <c r="A36" s="15"/>
      <c r="B36" s="6"/>
      <c r="I36" s="2"/>
      <c r="J36" s="2"/>
      <c r="K36" s="2"/>
      <c r="L36" s="2"/>
      <c r="M36" s="2"/>
      <c r="N36" s="2"/>
      <c r="O36" s="2"/>
      <c r="P36" s="2"/>
      <c r="Q36" s="2"/>
      <c r="S36" s="2"/>
      <c r="T36" s="74" t="s">
        <v>100</v>
      </c>
      <c r="U36" s="75"/>
      <c r="V36" s="75"/>
      <c r="W36" s="75"/>
      <c r="X36" s="75"/>
      <c r="Y36" s="75"/>
      <c r="Z36" s="75"/>
      <c r="AA36" s="75"/>
      <c r="AB36" s="76"/>
      <c r="AC36" s="55" t="s">
        <v>101</v>
      </c>
      <c r="AD36" s="70"/>
      <c r="AE36" s="70"/>
      <c r="AF36" s="70"/>
      <c r="AG36" s="70"/>
      <c r="AH36" s="70"/>
      <c r="AI36" s="70"/>
      <c r="AJ36" s="70"/>
      <c r="AK36" s="71"/>
      <c r="AL36" s="13"/>
      <c r="AM36" s="72" t="s">
        <v>109</v>
      </c>
      <c r="AN36" s="73"/>
      <c r="AO36" s="73"/>
      <c r="AP36" s="73"/>
      <c r="AQ36" s="73"/>
      <c r="AR36" s="73"/>
      <c r="AS36" s="73"/>
      <c r="AT36" s="73"/>
      <c r="AU36" s="73"/>
      <c r="AV36" s="54" t="s">
        <v>108</v>
      </c>
      <c r="AW36" s="54"/>
      <c r="AX36" s="54"/>
      <c r="AY36" s="54"/>
      <c r="AZ36" s="54"/>
      <c r="BA36" s="54"/>
      <c r="BB36" s="54"/>
      <c r="BC36" s="54"/>
      <c r="BD36" s="56"/>
      <c r="BF36" s="134"/>
      <c r="BG36" s="135"/>
      <c r="BH36" s="135"/>
      <c r="BI36" s="135"/>
      <c r="BJ36" s="135"/>
      <c r="BK36" s="135"/>
      <c r="BL36" s="135"/>
      <c r="BM36" s="135"/>
      <c r="BN36" s="135"/>
      <c r="BO36" s="136"/>
      <c r="BP36" s="14"/>
    </row>
    <row r="37" spans="1:68" ht="15" customHeight="1" thickBot="1" x14ac:dyDescent="0.35">
      <c r="A37" s="15"/>
      <c r="B37" s="6"/>
      <c r="I37" s="2"/>
      <c r="J37" s="2"/>
      <c r="K37" s="2"/>
      <c r="L37" s="2"/>
      <c r="M37" s="2"/>
      <c r="N37" s="2"/>
      <c r="O37" s="2"/>
      <c r="P37" s="2"/>
      <c r="Q37" s="2"/>
      <c r="S37" s="2"/>
      <c r="T37" s="83" t="s">
        <v>98</v>
      </c>
      <c r="U37" s="84"/>
      <c r="V37" s="84"/>
      <c r="W37" s="84"/>
      <c r="X37" s="84"/>
      <c r="Y37" s="84"/>
      <c r="Z37" s="84"/>
      <c r="AA37" s="84"/>
      <c r="AB37" s="85"/>
      <c r="AC37" s="59" t="s">
        <v>99</v>
      </c>
      <c r="AD37" s="59"/>
      <c r="AE37" s="59"/>
      <c r="AF37" s="59"/>
      <c r="AG37" s="59"/>
      <c r="AH37" s="59"/>
      <c r="AI37" s="59"/>
      <c r="AJ37" s="59"/>
      <c r="AK37" s="61"/>
      <c r="AL37" s="13"/>
      <c r="AM37" s="143" t="s">
        <v>39</v>
      </c>
      <c r="AN37" s="144"/>
      <c r="AO37" s="144"/>
      <c r="AP37" s="144"/>
      <c r="AQ37" s="144"/>
      <c r="AR37" s="144"/>
      <c r="AS37" s="144"/>
      <c r="AT37" s="144"/>
      <c r="AU37" s="144"/>
      <c r="AV37" s="59" t="s">
        <v>69</v>
      </c>
      <c r="AW37" s="59"/>
      <c r="AX37" s="59"/>
      <c r="AY37" s="59"/>
      <c r="AZ37" s="59"/>
      <c r="BA37" s="59"/>
      <c r="BB37" s="59"/>
      <c r="BC37" s="59"/>
      <c r="BD37" s="61"/>
      <c r="BF37" s="137"/>
      <c r="BG37" s="138"/>
      <c r="BH37" s="138"/>
      <c r="BI37" s="138"/>
      <c r="BJ37" s="138"/>
      <c r="BK37" s="138"/>
      <c r="BL37" s="138"/>
      <c r="BM37" s="138"/>
      <c r="BN37" s="138"/>
      <c r="BO37" s="139"/>
      <c r="BP37" s="14"/>
    </row>
    <row r="38" spans="1:68" ht="15" thickBot="1" x14ac:dyDescent="0.35">
      <c r="A38" s="16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7"/>
      <c r="AH38" s="17"/>
      <c r="AI38" s="17"/>
      <c r="AJ38" s="17"/>
      <c r="AK38" s="17"/>
      <c r="AL38" s="17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9"/>
    </row>
    <row r="42" spans="1:68" x14ac:dyDescent="0.3">
      <c r="W42" s="2"/>
      <c r="X42" s="2"/>
      <c r="Y42" s="2"/>
      <c r="Z42" s="2"/>
      <c r="AA42" s="2"/>
      <c r="AB42" s="2"/>
      <c r="AC42" s="2"/>
      <c r="AD42" s="2"/>
      <c r="AE42" s="2"/>
      <c r="AF42" s="2"/>
      <c r="AR42" s="2"/>
    </row>
  </sheetData>
  <sheetProtection algorithmName="SHA-512" hashValue="zjicY1CzDheDSybTDZ+f8iRIWMOR59AByn1ZsRgCWdKwzKrGEveuhs+3YMSJmBMjrLJ3C7JUbamEYpMgk4Nedg==" saltValue="UBEVuX4tDu5cRQKbmXK/Kg==" spinCount="100000" sheet="1" objects="1" scenarios="1"/>
  <mergeCells count="128">
    <mergeCell ref="AT4:BO19"/>
    <mergeCell ref="A5:T5"/>
    <mergeCell ref="A6:T6"/>
    <mergeCell ref="A7:T7"/>
    <mergeCell ref="A8:T8"/>
    <mergeCell ref="U8:AR8"/>
    <mergeCell ref="U10:AR10"/>
    <mergeCell ref="A1:BF1"/>
    <mergeCell ref="A2:BF2"/>
    <mergeCell ref="A11:T11"/>
    <mergeCell ref="A16:T16"/>
    <mergeCell ref="A13:T13"/>
    <mergeCell ref="A12:T12"/>
    <mergeCell ref="U12:Z12"/>
    <mergeCell ref="U13:Z13"/>
    <mergeCell ref="A19:B19"/>
    <mergeCell ref="AG12:AL12"/>
    <mergeCell ref="AG13:AL13"/>
    <mergeCell ref="A15:T15"/>
    <mergeCell ref="A14:T14"/>
    <mergeCell ref="U14:Z14"/>
    <mergeCell ref="U15:Z15"/>
    <mergeCell ref="U16:Z16"/>
    <mergeCell ref="AA12:AF12"/>
    <mergeCell ref="AM15:AR15"/>
    <mergeCell ref="AM16:AR16"/>
    <mergeCell ref="U11:Z11"/>
    <mergeCell ref="AA11:AF11"/>
    <mergeCell ref="AA19:AF19"/>
    <mergeCell ref="A4:AR4"/>
    <mergeCell ref="U5:AR5"/>
    <mergeCell ref="A35:I35"/>
    <mergeCell ref="J35:R35"/>
    <mergeCell ref="A32:I32"/>
    <mergeCell ref="A26:R26"/>
    <mergeCell ref="A27:R30"/>
    <mergeCell ref="AA23:AF23"/>
    <mergeCell ref="U6:AR6"/>
    <mergeCell ref="U7:AR7"/>
    <mergeCell ref="A10:T10"/>
    <mergeCell ref="AA13:AF13"/>
    <mergeCell ref="AA14:AF14"/>
    <mergeCell ref="AA15:AF15"/>
    <mergeCell ref="AA16:AF16"/>
    <mergeCell ref="AM33:AU33"/>
    <mergeCell ref="AM34:AU34"/>
    <mergeCell ref="AG11:AL11"/>
    <mergeCell ref="AM12:AR12"/>
    <mergeCell ref="AM13:AR13"/>
    <mergeCell ref="AM11:AR11"/>
    <mergeCell ref="AG14:AL14"/>
    <mergeCell ref="AG15:AL15"/>
    <mergeCell ref="AG16:AL16"/>
    <mergeCell ref="A18:AR18"/>
    <mergeCell ref="AM14:AR14"/>
    <mergeCell ref="AM36:AU36"/>
    <mergeCell ref="AM27:BD30"/>
    <mergeCell ref="AV31:BD31"/>
    <mergeCell ref="AM26:BD26"/>
    <mergeCell ref="AV32:BD32"/>
    <mergeCell ref="AG24:AL24"/>
    <mergeCell ref="AG19:AL19"/>
    <mergeCell ref="AM19:AR19"/>
    <mergeCell ref="AM20:AR20"/>
    <mergeCell ref="AG21:AL21"/>
    <mergeCell ref="AG22:AL22"/>
    <mergeCell ref="AG20:AL20"/>
    <mergeCell ref="AM21:AR21"/>
    <mergeCell ref="AT24:BO24"/>
    <mergeCell ref="AM24:AR24"/>
    <mergeCell ref="AM31:AU31"/>
    <mergeCell ref="A20:B20"/>
    <mergeCell ref="AM22:AR22"/>
    <mergeCell ref="A21:B21"/>
    <mergeCell ref="C22:T22"/>
    <mergeCell ref="C19:T19"/>
    <mergeCell ref="C20:T20"/>
    <mergeCell ref="C21:T21"/>
    <mergeCell ref="U21:Z21"/>
    <mergeCell ref="U19:Z19"/>
    <mergeCell ref="U20:Z20"/>
    <mergeCell ref="AA20:AF20"/>
    <mergeCell ref="AA21:AF21"/>
    <mergeCell ref="AA22:AF22"/>
    <mergeCell ref="A34:I34"/>
    <mergeCell ref="J34:R34"/>
    <mergeCell ref="A24:B24"/>
    <mergeCell ref="U22:Z22"/>
    <mergeCell ref="U23:Z23"/>
    <mergeCell ref="U24:Z24"/>
    <mergeCell ref="A23:B23"/>
    <mergeCell ref="T31:AB31"/>
    <mergeCell ref="T32:AB32"/>
    <mergeCell ref="T33:AB33"/>
    <mergeCell ref="T34:AB34"/>
    <mergeCell ref="T26:AK26"/>
    <mergeCell ref="T27:AK30"/>
    <mergeCell ref="AG23:AL23"/>
    <mergeCell ref="A31:I31"/>
    <mergeCell ref="J31:R31"/>
    <mergeCell ref="A33:I33"/>
    <mergeCell ref="J33:R33"/>
    <mergeCell ref="C23:T23"/>
    <mergeCell ref="A22:B22"/>
    <mergeCell ref="AM23:AR23"/>
    <mergeCell ref="BF26:BO26"/>
    <mergeCell ref="BF27:BO37"/>
    <mergeCell ref="AM37:AU37"/>
    <mergeCell ref="AV37:BD37"/>
    <mergeCell ref="AC35:AK35"/>
    <mergeCell ref="AC36:AK36"/>
    <mergeCell ref="AM35:AU35"/>
    <mergeCell ref="AV35:BD35"/>
    <mergeCell ref="AA24:AF24"/>
    <mergeCell ref="T36:AB36"/>
    <mergeCell ref="T37:AB37"/>
    <mergeCell ref="AC31:AK31"/>
    <mergeCell ref="AC32:AK32"/>
    <mergeCell ref="AC33:AK33"/>
    <mergeCell ref="AC34:AK34"/>
    <mergeCell ref="AC37:AK37"/>
    <mergeCell ref="AV33:BD33"/>
    <mergeCell ref="AV34:BD34"/>
    <mergeCell ref="AV36:BD36"/>
    <mergeCell ref="T35:AB35"/>
    <mergeCell ref="AM32:AU32"/>
    <mergeCell ref="C24:T24"/>
    <mergeCell ref="J32:R32"/>
  </mergeCells>
  <hyperlinks>
    <hyperlink ref="AT24" r:id="rId1" display="Ссылка" xr:uid="{00000000-0004-0000-0300-000000000000}"/>
    <hyperlink ref="AT24:BO24" r:id="rId2" display="Чертеж в формате DWG" xr:uid="{A559B9E9-BFC7-44A4-B74C-5CD6C717C9F0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horizontalDpi="4294967295" verticalDpi="4294967295" r:id="rId3"/>
  <drawing r:id="rId4"/>
  <picture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845DB6-75C0-4249-B094-969DE7669E31}">
          <x14:formula1>
            <xm:f>SL!$D$3:$D$5</xm:f>
          </x14:formula1>
          <xm:sqref>U15:AR15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43"/>
  <sheetViews>
    <sheetView showGridLines="0" zoomScale="85" zoomScaleNormal="85" zoomScaleSheetLayoutView="85" workbookViewId="0">
      <selection sqref="A1:BF1"/>
    </sheetView>
  </sheetViews>
  <sheetFormatPr defaultColWidth="9.109375" defaultRowHeight="14.4" x14ac:dyDescent="0.3"/>
  <cols>
    <col min="1" max="2" width="2.6640625" style="2" customWidth="1"/>
    <col min="3" max="32" width="2.6640625" style="6" customWidth="1"/>
    <col min="33" max="43" width="2.6640625" style="2" customWidth="1"/>
    <col min="44" max="44" width="2.6640625" style="6" customWidth="1"/>
    <col min="45" max="68" width="2.6640625" style="2" customWidth="1"/>
    <col min="69" max="16384" width="9.109375" style="2"/>
  </cols>
  <sheetData>
    <row r="1" spans="1:73" ht="38.4" x14ac:dyDescent="0.3">
      <c r="A1" s="115" t="s">
        <v>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0"/>
      <c r="BH1" s="10"/>
      <c r="BI1" s="10"/>
      <c r="BJ1" s="10"/>
      <c r="BK1" s="10"/>
      <c r="BL1" s="10"/>
      <c r="BM1" s="10"/>
      <c r="BN1" s="10"/>
      <c r="BO1" s="10"/>
      <c r="BP1" s="11"/>
      <c r="BQ1" s="1"/>
      <c r="BR1" s="1"/>
      <c r="BS1" s="1"/>
      <c r="BT1" s="1"/>
      <c r="BU1" s="1"/>
    </row>
    <row r="2" spans="1:73" ht="32.4" x14ac:dyDescent="0.3">
      <c r="A2" s="117" t="s">
        <v>96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3"/>
      <c r="BH2" s="3"/>
      <c r="BI2" s="3"/>
      <c r="BJ2" s="3"/>
      <c r="BK2" s="3"/>
      <c r="BL2" s="3"/>
      <c r="BM2" s="3"/>
      <c r="BN2" s="3"/>
      <c r="BO2" s="3"/>
      <c r="BP2" s="12"/>
      <c r="BQ2" s="3"/>
      <c r="BR2" s="3"/>
      <c r="BS2" s="3"/>
      <c r="BT2" s="3"/>
      <c r="BU2" s="3"/>
    </row>
    <row r="3" spans="1:73" ht="15" thickBot="1" x14ac:dyDescent="0.35">
      <c r="A3" s="13"/>
      <c r="BP3" s="14"/>
    </row>
    <row r="4" spans="1:73" ht="18.600000000000001" thickBot="1" x14ac:dyDescent="0.35">
      <c r="A4" s="125" t="s">
        <v>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78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27"/>
    </row>
    <row r="5" spans="1:73" x14ac:dyDescent="0.3">
      <c r="A5" s="198" t="s">
        <v>10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99"/>
      <c r="U5" s="179"/>
      <c r="V5" s="180"/>
      <c r="W5" s="180"/>
      <c r="X5" s="180"/>
      <c r="Y5" s="180"/>
      <c r="Z5" s="180"/>
      <c r="AA5" s="181"/>
      <c r="AB5" s="181"/>
      <c r="AC5" s="181"/>
      <c r="AD5" s="181"/>
      <c r="AE5" s="181"/>
      <c r="AF5" s="181"/>
      <c r="AG5" s="181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3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27"/>
    </row>
    <row r="6" spans="1:73" x14ac:dyDescent="0.3">
      <c r="A6" s="74" t="s">
        <v>11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200"/>
      <c r="U6" s="190"/>
      <c r="V6" s="191"/>
      <c r="W6" s="191"/>
      <c r="X6" s="191"/>
      <c r="Y6" s="191"/>
      <c r="Z6" s="191"/>
      <c r="AA6" s="192"/>
      <c r="AB6" s="192"/>
      <c r="AC6" s="192"/>
      <c r="AD6" s="192"/>
      <c r="AE6" s="192"/>
      <c r="AF6" s="192"/>
      <c r="AG6" s="192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4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27"/>
    </row>
    <row r="7" spans="1:73" x14ac:dyDescent="0.3">
      <c r="A7" s="74" t="s">
        <v>12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200"/>
      <c r="U7" s="190"/>
      <c r="V7" s="191"/>
      <c r="W7" s="191"/>
      <c r="X7" s="191"/>
      <c r="Y7" s="191"/>
      <c r="Z7" s="191"/>
      <c r="AA7" s="192"/>
      <c r="AB7" s="192"/>
      <c r="AC7" s="192"/>
      <c r="AD7" s="192"/>
      <c r="AE7" s="192"/>
      <c r="AF7" s="192"/>
      <c r="AG7" s="192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4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27"/>
    </row>
    <row r="8" spans="1:73" ht="15" thickBot="1" x14ac:dyDescent="0.35">
      <c r="A8" s="83" t="s">
        <v>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201"/>
      <c r="U8" s="119">
        <f ca="1">TODAY()</f>
        <v>45932</v>
      </c>
      <c r="V8" s="202"/>
      <c r="W8" s="202"/>
      <c r="X8" s="202"/>
      <c r="Y8" s="202"/>
      <c r="Z8" s="202"/>
      <c r="AA8" s="112"/>
      <c r="AB8" s="112"/>
      <c r="AC8" s="112"/>
      <c r="AD8" s="112"/>
      <c r="AE8" s="112"/>
      <c r="AF8" s="112"/>
      <c r="AG8" s="112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203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27"/>
    </row>
    <row r="9" spans="1:73" ht="15" thickBot="1" x14ac:dyDescent="0.35">
      <c r="A9" s="13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27"/>
    </row>
    <row r="10" spans="1:73" ht="18.600000000000001" thickBot="1" x14ac:dyDescent="0.35">
      <c r="A10" s="125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78"/>
      <c r="U10" s="125" t="s">
        <v>41</v>
      </c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78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27"/>
    </row>
    <row r="11" spans="1:73" ht="15" thickBot="1" x14ac:dyDescent="0.35">
      <c r="A11" s="128" t="s">
        <v>42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204"/>
      <c r="U11" s="167">
        <v>1</v>
      </c>
      <c r="V11" s="168"/>
      <c r="W11" s="168"/>
      <c r="X11" s="168"/>
      <c r="Y11" s="168"/>
      <c r="Z11" s="169"/>
      <c r="AA11" s="167">
        <v>3</v>
      </c>
      <c r="AB11" s="168"/>
      <c r="AC11" s="168"/>
      <c r="AD11" s="168"/>
      <c r="AE11" s="168"/>
      <c r="AF11" s="169"/>
      <c r="AG11" s="167">
        <v>2</v>
      </c>
      <c r="AH11" s="168"/>
      <c r="AI11" s="168"/>
      <c r="AJ11" s="168"/>
      <c r="AK11" s="168"/>
      <c r="AL11" s="169"/>
      <c r="AM11" s="167">
        <v>1</v>
      </c>
      <c r="AN11" s="168"/>
      <c r="AO11" s="168"/>
      <c r="AP11" s="168"/>
      <c r="AQ11" s="168"/>
      <c r="AR11" s="169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27"/>
    </row>
    <row r="12" spans="1:73" x14ac:dyDescent="0.3">
      <c r="A12" s="198" t="s">
        <v>44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99"/>
      <c r="U12" s="195">
        <v>200</v>
      </c>
      <c r="V12" s="196"/>
      <c r="W12" s="196"/>
      <c r="X12" s="196"/>
      <c r="Y12" s="196"/>
      <c r="Z12" s="197"/>
      <c r="AA12" s="195">
        <v>300</v>
      </c>
      <c r="AB12" s="196"/>
      <c r="AC12" s="196"/>
      <c r="AD12" s="196"/>
      <c r="AE12" s="196"/>
      <c r="AF12" s="197"/>
      <c r="AG12" s="195">
        <v>400</v>
      </c>
      <c r="AH12" s="196"/>
      <c r="AI12" s="196"/>
      <c r="AJ12" s="196"/>
      <c r="AK12" s="196"/>
      <c r="AL12" s="197"/>
      <c r="AM12" s="195">
        <v>500</v>
      </c>
      <c r="AN12" s="196"/>
      <c r="AO12" s="196"/>
      <c r="AP12" s="196"/>
      <c r="AQ12" s="196"/>
      <c r="AR12" s="197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27"/>
    </row>
    <row r="13" spans="1:73" x14ac:dyDescent="0.3">
      <c r="A13" s="74" t="s">
        <v>45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200"/>
      <c r="U13" s="164">
        <v>100</v>
      </c>
      <c r="V13" s="165"/>
      <c r="W13" s="165"/>
      <c r="X13" s="165"/>
      <c r="Y13" s="165"/>
      <c r="Z13" s="166"/>
      <c r="AA13" s="164">
        <v>200</v>
      </c>
      <c r="AB13" s="165"/>
      <c r="AC13" s="165"/>
      <c r="AD13" s="165"/>
      <c r="AE13" s="165"/>
      <c r="AF13" s="166"/>
      <c r="AG13" s="164">
        <v>300</v>
      </c>
      <c r="AH13" s="165"/>
      <c r="AI13" s="165"/>
      <c r="AJ13" s="165"/>
      <c r="AK13" s="165"/>
      <c r="AL13" s="166"/>
      <c r="AM13" s="164">
        <v>400</v>
      </c>
      <c r="AN13" s="165"/>
      <c r="AO13" s="165"/>
      <c r="AP13" s="165"/>
      <c r="AQ13" s="165"/>
      <c r="AR13" s="166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27"/>
    </row>
    <row r="14" spans="1:73" x14ac:dyDescent="0.3">
      <c r="A14" s="74" t="s">
        <v>46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200"/>
      <c r="U14" s="164">
        <v>100</v>
      </c>
      <c r="V14" s="165"/>
      <c r="W14" s="165"/>
      <c r="X14" s="165"/>
      <c r="Y14" s="165"/>
      <c r="Z14" s="166"/>
      <c r="AA14" s="164">
        <v>200</v>
      </c>
      <c r="AB14" s="165"/>
      <c r="AC14" s="165"/>
      <c r="AD14" s="165"/>
      <c r="AE14" s="165"/>
      <c r="AF14" s="166"/>
      <c r="AG14" s="164">
        <v>150</v>
      </c>
      <c r="AH14" s="165"/>
      <c r="AI14" s="165"/>
      <c r="AJ14" s="165"/>
      <c r="AK14" s="165"/>
      <c r="AL14" s="166"/>
      <c r="AM14" s="164">
        <v>250</v>
      </c>
      <c r="AN14" s="165"/>
      <c r="AO14" s="165"/>
      <c r="AP14" s="165"/>
      <c r="AQ14" s="165"/>
      <c r="AR14" s="166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27"/>
    </row>
    <row r="15" spans="1:73" x14ac:dyDescent="0.3">
      <c r="A15" s="74" t="s">
        <v>105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200"/>
      <c r="U15" s="164" t="s">
        <v>68</v>
      </c>
      <c r="V15" s="165"/>
      <c r="W15" s="165"/>
      <c r="X15" s="165"/>
      <c r="Y15" s="165"/>
      <c r="Z15" s="166"/>
      <c r="AA15" s="164" t="s">
        <v>64</v>
      </c>
      <c r="AB15" s="165"/>
      <c r="AC15" s="165"/>
      <c r="AD15" s="165"/>
      <c r="AE15" s="165"/>
      <c r="AF15" s="166"/>
      <c r="AG15" s="164" t="s">
        <v>68</v>
      </c>
      <c r="AH15" s="165"/>
      <c r="AI15" s="165"/>
      <c r="AJ15" s="165"/>
      <c r="AK15" s="165"/>
      <c r="AL15" s="166"/>
      <c r="AM15" s="164" t="s">
        <v>64</v>
      </c>
      <c r="AN15" s="165"/>
      <c r="AO15" s="165"/>
      <c r="AP15" s="165"/>
      <c r="AQ15" s="165"/>
      <c r="AR15" s="166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27"/>
    </row>
    <row r="16" spans="1:73" ht="15" thickBot="1" x14ac:dyDescent="0.35">
      <c r="A16" s="83" t="s">
        <v>47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201"/>
      <c r="U16" s="149">
        <f>VLOOKUP(U$15,SL!$G$3:$H$4,2,FALSE)</f>
        <v>100</v>
      </c>
      <c r="V16" s="91"/>
      <c r="W16" s="91"/>
      <c r="X16" s="91"/>
      <c r="Y16" s="91"/>
      <c r="Z16" s="170"/>
      <c r="AA16" s="149">
        <f>VLOOKUP(AA$15,SL!$G$3:$H$4,2,FALSE)</f>
        <v>200</v>
      </c>
      <c r="AB16" s="91"/>
      <c r="AC16" s="91"/>
      <c r="AD16" s="91"/>
      <c r="AE16" s="91"/>
      <c r="AF16" s="170"/>
      <c r="AG16" s="149">
        <f>VLOOKUP(AG$15,SL!$G$3:$H$4,2,FALSE)</f>
        <v>100</v>
      </c>
      <c r="AH16" s="91"/>
      <c r="AI16" s="91"/>
      <c r="AJ16" s="91"/>
      <c r="AK16" s="91"/>
      <c r="AL16" s="170"/>
      <c r="AM16" s="149">
        <f>VLOOKUP(AM$15,SL!$G$3:$H$4,2,FALSE)</f>
        <v>200</v>
      </c>
      <c r="AN16" s="91"/>
      <c r="AO16" s="91"/>
      <c r="AP16" s="91"/>
      <c r="AQ16" s="91"/>
      <c r="AR16" s="17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27"/>
    </row>
    <row r="17" spans="1:71" ht="15" thickBot="1" x14ac:dyDescent="0.35">
      <c r="A17" s="1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27"/>
    </row>
    <row r="18" spans="1:71" ht="18.600000000000001" thickBot="1" x14ac:dyDescent="0.35">
      <c r="A18" s="97" t="s">
        <v>13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9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27"/>
    </row>
    <row r="19" spans="1:71" s="6" customFormat="1" ht="15" thickBot="1" x14ac:dyDescent="0.35">
      <c r="A19" s="205" t="s">
        <v>14</v>
      </c>
      <c r="B19" s="206"/>
      <c r="C19" s="159" t="s">
        <v>15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60"/>
      <c r="U19" s="159" t="s">
        <v>16</v>
      </c>
      <c r="V19" s="147"/>
      <c r="W19" s="147"/>
      <c r="X19" s="147"/>
      <c r="Y19" s="147"/>
      <c r="Z19" s="160"/>
      <c r="AA19" s="159" t="s">
        <v>17</v>
      </c>
      <c r="AB19" s="147"/>
      <c r="AC19" s="147"/>
      <c r="AD19" s="147"/>
      <c r="AE19" s="147"/>
      <c r="AF19" s="160"/>
      <c r="AG19" s="159" t="s">
        <v>19</v>
      </c>
      <c r="AH19" s="147"/>
      <c r="AI19" s="147"/>
      <c r="AJ19" s="147"/>
      <c r="AK19" s="147"/>
      <c r="AL19" s="160"/>
      <c r="AM19" s="159" t="s">
        <v>18</v>
      </c>
      <c r="AN19" s="147"/>
      <c r="AO19" s="147"/>
      <c r="AP19" s="147"/>
      <c r="AQ19" s="147"/>
      <c r="AR19" s="148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27"/>
    </row>
    <row r="20" spans="1:71" s="6" customFormat="1" x14ac:dyDescent="0.3">
      <c r="A20" s="207">
        <v>1</v>
      </c>
      <c r="B20" s="48"/>
      <c r="C20" s="95" t="s">
        <v>79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90"/>
      <c r="U20" s="55" t="s">
        <v>21</v>
      </c>
      <c r="V20" s="70"/>
      <c r="W20" s="70"/>
      <c r="X20" s="70"/>
      <c r="Y20" s="70"/>
      <c r="Z20" s="53"/>
      <c r="AA20" s="55" t="s">
        <v>59</v>
      </c>
      <c r="AB20" s="70"/>
      <c r="AC20" s="70"/>
      <c r="AD20" s="70"/>
      <c r="AE20" s="70"/>
      <c r="AF20" s="53"/>
      <c r="AG20" s="55" t="s">
        <v>20</v>
      </c>
      <c r="AH20" s="70"/>
      <c r="AI20" s="70"/>
      <c r="AJ20" s="70"/>
      <c r="AK20" s="70"/>
      <c r="AL20" s="53"/>
      <c r="AM20" s="55">
        <f>CEILING((U11*CEILING(U12*U13*(U16+10)/100/100/100,0.1)+AA11*CEILING(AA12*AA13*(AA16+10)/100/100/100,0.1)+AG11*CEILING(AG12*AG13*(AG16+10)/100/100/100,0.1)+AM11*CEILING(AM12*AM13*(AM16+10)/100/100/100,0.1))/4,1)</f>
        <v>28</v>
      </c>
      <c r="AN20" s="70"/>
      <c r="AO20" s="70"/>
      <c r="AP20" s="70"/>
      <c r="AQ20" s="70"/>
      <c r="AR20" s="71"/>
      <c r="BP20" s="27"/>
    </row>
    <row r="21" spans="1:71" s="6" customFormat="1" x14ac:dyDescent="0.3">
      <c r="A21" s="150">
        <v>2</v>
      </c>
      <c r="B21" s="53"/>
      <c r="C21" s="95" t="s">
        <v>76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0"/>
      <c r="U21" s="55" t="s">
        <v>54</v>
      </c>
      <c r="V21" s="70"/>
      <c r="W21" s="70"/>
      <c r="X21" s="70"/>
      <c r="Y21" s="70"/>
      <c r="Z21" s="53"/>
      <c r="AA21" s="55" t="s">
        <v>77</v>
      </c>
      <c r="AB21" s="70"/>
      <c r="AC21" s="70"/>
      <c r="AD21" s="70"/>
      <c r="AE21" s="70"/>
      <c r="AF21" s="53"/>
      <c r="AG21" s="55" t="s">
        <v>20</v>
      </c>
      <c r="AH21" s="70"/>
      <c r="AI21" s="70"/>
      <c r="AJ21" s="70"/>
      <c r="AK21" s="70"/>
      <c r="AL21" s="53"/>
      <c r="AM21" s="55">
        <f>CEILING((U11*((U12+100)*(U13+100)+((U12-100)+60)*2*CEILING(U13/200,1)*200)*2+AA11*((AA12+100)*(AA13+100)+((AA12-100)+60)*2*CEILING(AA13/200,1)*200)*2+AG11*((AG12+100)*(AG13+100)+((AG12-100)+60)*2*CEILING(AG13/200,1)*200)*2+AM11*((AM12+100)*(AM13+100)+((AM12-100)+60)*2*CEILING(AM13/200,1)*200)*2)/1000/1000/0.9,1)</f>
        <v>6</v>
      </c>
      <c r="AN21" s="70"/>
      <c r="AO21" s="70"/>
      <c r="AP21" s="70"/>
      <c r="AQ21" s="70"/>
      <c r="AR21" s="71"/>
      <c r="BP21" s="27"/>
    </row>
    <row r="22" spans="1:71" x14ac:dyDescent="0.3">
      <c r="A22" s="150">
        <v>3</v>
      </c>
      <c r="B22" s="53"/>
      <c r="C22" s="95" t="s">
        <v>62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90"/>
      <c r="U22" s="55" t="s">
        <v>58</v>
      </c>
      <c r="V22" s="70"/>
      <c r="W22" s="70"/>
      <c r="X22" s="70"/>
      <c r="Y22" s="70"/>
      <c r="Z22" s="53"/>
      <c r="AA22" s="55" t="s">
        <v>61</v>
      </c>
      <c r="AB22" s="70"/>
      <c r="AC22" s="70"/>
      <c r="AD22" s="70"/>
      <c r="AE22" s="70"/>
      <c r="AF22" s="53"/>
      <c r="AG22" s="55" t="s">
        <v>20</v>
      </c>
      <c r="AH22" s="70"/>
      <c r="AI22" s="70"/>
      <c r="AJ22" s="70"/>
      <c r="AK22" s="70"/>
      <c r="AL22" s="53"/>
      <c r="AM22" s="55">
        <f>U11*2+AA11*2+AG11*2+AM11*2</f>
        <v>14</v>
      </c>
      <c r="AN22" s="70"/>
      <c r="AO22" s="70"/>
      <c r="AP22" s="70"/>
      <c r="AQ22" s="70"/>
      <c r="AR22" s="71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7"/>
      <c r="BS22" s="6"/>
    </row>
    <row r="23" spans="1:71" ht="15" thickBot="1" x14ac:dyDescent="0.35">
      <c r="A23" s="149">
        <v>4</v>
      </c>
      <c r="B23" s="58"/>
      <c r="C23" s="96" t="s">
        <v>78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5"/>
      <c r="U23" s="60" t="s">
        <v>22</v>
      </c>
      <c r="V23" s="91"/>
      <c r="W23" s="91"/>
      <c r="X23" s="91"/>
      <c r="Y23" s="91"/>
      <c r="Z23" s="58"/>
      <c r="AA23" s="60" t="s">
        <v>60</v>
      </c>
      <c r="AB23" s="91"/>
      <c r="AC23" s="91"/>
      <c r="AD23" s="91"/>
      <c r="AE23" s="91"/>
      <c r="AF23" s="58"/>
      <c r="AG23" s="60" t="s">
        <v>20</v>
      </c>
      <c r="AH23" s="91"/>
      <c r="AI23" s="91"/>
      <c r="AJ23" s="91"/>
      <c r="AK23" s="91"/>
      <c r="AL23" s="58"/>
      <c r="AM23" s="60">
        <v>1</v>
      </c>
      <c r="AN23" s="91"/>
      <c r="AO23" s="91"/>
      <c r="AP23" s="91"/>
      <c r="AQ23" s="91"/>
      <c r="AR23" s="170"/>
      <c r="AT23" s="39" t="s">
        <v>35</v>
      </c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14"/>
      <c r="BR23" s="33"/>
    </row>
    <row r="24" spans="1:71" ht="15" thickBot="1" x14ac:dyDescent="0.35">
      <c r="A24" s="13"/>
      <c r="BP24" s="14"/>
    </row>
    <row r="25" spans="1:71" ht="30" customHeight="1" thickBot="1" x14ac:dyDescent="0.35">
      <c r="A25" s="62" t="s">
        <v>92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  <c r="S25" s="2"/>
      <c r="T25" s="43" t="s">
        <v>93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5"/>
      <c r="AH25" s="45"/>
      <c r="AI25" s="45"/>
      <c r="AJ25" s="45"/>
      <c r="AK25" s="46"/>
      <c r="AM25" s="146" t="s">
        <v>88</v>
      </c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8"/>
      <c r="BP25" s="14"/>
    </row>
    <row r="26" spans="1:71" ht="14.4" customHeight="1" x14ac:dyDescent="0.3">
      <c r="A26" s="47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1"/>
      <c r="S26" s="2"/>
      <c r="T26" s="151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3"/>
      <c r="AM26" s="131" t="s">
        <v>113</v>
      </c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3"/>
      <c r="BP26" s="14"/>
      <c r="BR26" s="33"/>
    </row>
    <row r="27" spans="1:71" x14ac:dyDescent="0.3">
      <c r="A27" s="52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6"/>
      <c r="S27" s="2"/>
      <c r="T27" s="154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155"/>
      <c r="AM27" s="134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6"/>
      <c r="BP27" s="14"/>
      <c r="BR27" s="33"/>
    </row>
    <row r="28" spans="1:71" x14ac:dyDescent="0.3">
      <c r="A28" s="52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6"/>
      <c r="S28" s="2"/>
      <c r="T28" s="154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155"/>
      <c r="AM28" s="134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6"/>
      <c r="BP28" s="14"/>
    </row>
    <row r="29" spans="1:71" ht="15" thickBot="1" x14ac:dyDescent="0.35">
      <c r="A29" s="57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61"/>
      <c r="S29" s="2"/>
      <c r="T29" s="156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8"/>
      <c r="AM29" s="134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6"/>
      <c r="BP29" s="14"/>
    </row>
    <row r="30" spans="1:71" ht="14.4" customHeight="1" x14ac:dyDescent="0.3">
      <c r="A30" s="77" t="s">
        <v>28</v>
      </c>
      <c r="B30" s="78"/>
      <c r="C30" s="78"/>
      <c r="D30" s="78"/>
      <c r="E30" s="78"/>
      <c r="F30" s="78"/>
      <c r="G30" s="78"/>
      <c r="H30" s="78"/>
      <c r="I30" s="79"/>
      <c r="J30" s="65" t="s">
        <v>65</v>
      </c>
      <c r="K30" s="65"/>
      <c r="L30" s="65"/>
      <c r="M30" s="65"/>
      <c r="N30" s="65"/>
      <c r="O30" s="65"/>
      <c r="P30" s="65"/>
      <c r="Q30" s="65"/>
      <c r="R30" s="66"/>
      <c r="S30" s="2"/>
      <c r="T30" s="40" t="s">
        <v>57</v>
      </c>
      <c r="U30" s="41"/>
      <c r="V30" s="41"/>
      <c r="W30" s="41"/>
      <c r="X30" s="41"/>
      <c r="Y30" s="41"/>
      <c r="Z30" s="41"/>
      <c r="AA30" s="41"/>
      <c r="AB30" s="41"/>
      <c r="AC30" s="145" t="s">
        <v>106</v>
      </c>
      <c r="AD30" s="49"/>
      <c r="AE30" s="49"/>
      <c r="AF30" s="49"/>
      <c r="AG30" s="49"/>
      <c r="AH30" s="49"/>
      <c r="AI30" s="49"/>
      <c r="AJ30" s="49"/>
      <c r="AK30" s="51"/>
      <c r="AM30" s="134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6"/>
      <c r="BP30" s="14"/>
    </row>
    <row r="31" spans="1:71" x14ac:dyDescent="0.3">
      <c r="A31" s="74" t="s">
        <v>30</v>
      </c>
      <c r="B31" s="75"/>
      <c r="C31" s="75"/>
      <c r="D31" s="75"/>
      <c r="E31" s="75"/>
      <c r="F31" s="75"/>
      <c r="G31" s="75"/>
      <c r="H31" s="75"/>
      <c r="I31" s="76"/>
      <c r="J31" s="54" t="s">
        <v>31</v>
      </c>
      <c r="K31" s="54"/>
      <c r="L31" s="54"/>
      <c r="M31" s="54"/>
      <c r="N31" s="54"/>
      <c r="O31" s="54"/>
      <c r="P31" s="54"/>
      <c r="Q31" s="54"/>
      <c r="R31" s="56"/>
      <c r="S31" s="2"/>
      <c r="T31" s="72" t="s">
        <v>30</v>
      </c>
      <c r="U31" s="73"/>
      <c r="V31" s="73"/>
      <c r="W31" s="73"/>
      <c r="X31" s="73"/>
      <c r="Y31" s="73"/>
      <c r="Z31" s="73"/>
      <c r="AA31" s="73"/>
      <c r="AB31" s="73"/>
      <c r="AC31" s="54" t="s">
        <v>31</v>
      </c>
      <c r="AD31" s="54"/>
      <c r="AE31" s="54"/>
      <c r="AF31" s="54"/>
      <c r="AG31" s="54"/>
      <c r="AH31" s="54"/>
      <c r="AI31" s="54"/>
      <c r="AJ31" s="54"/>
      <c r="AK31" s="56"/>
      <c r="AM31" s="134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6"/>
      <c r="BP31" s="14"/>
    </row>
    <row r="32" spans="1:71" ht="30" customHeight="1" x14ac:dyDescent="0.3">
      <c r="A32" s="88" t="s">
        <v>51</v>
      </c>
      <c r="B32" s="89"/>
      <c r="C32" s="89"/>
      <c r="D32" s="89"/>
      <c r="E32" s="89"/>
      <c r="F32" s="89"/>
      <c r="G32" s="89"/>
      <c r="H32" s="89"/>
      <c r="I32" s="90"/>
      <c r="J32" s="81" t="s">
        <v>33</v>
      </c>
      <c r="K32" s="81"/>
      <c r="L32" s="81"/>
      <c r="M32" s="81"/>
      <c r="N32" s="81"/>
      <c r="O32" s="81"/>
      <c r="P32" s="81"/>
      <c r="Q32" s="81"/>
      <c r="R32" s="82"/>
      <c r="S32" s="2"/>
      <c r="T32" s="86" t="s">
        <v>51</v>
      </c>
      <c r="U32" s="87"/>
      <c r="V32" s="87"/>
      <c r="W32" s="87"/>
      <c r="X32" s="87"/>
      <c r="Y32" s="87"/>
      <c r="Z32" s="87"/>
      <c r="AA32" s="87"/>
      <c r="AB32" s="87"/>
      <c r="AC32" s="81" t="s">
        <v>107</v>
      </c>
      <c r="AD32" s="81"/>
      <c r="AE32" s="81"/>
      <c r="AF32" s="81"/>
      <c r="AG32" s="81"/>
      <c r="AH32" s="81"/>
      <c r="AI32" s="81"/>
      <c r="AJ32" s="81"/>
      <c r="AK32" s="82"/>
      <c r="AM32" s="134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6"/>
      <c r="BP32" s="14"/>
    </row>
    <row r="33" spans="1:72" x14ac:dyDescent="0.3">
      <c r="A33" s="74" t="s">
        <v>29</v>
      </c>
      <c r="B33" s="75"/>
      <c r="C33" s="75"/>
      <c r="D33" s="75"/>
      <c r="E33" s="75"/>
      <c r="F33" s="75"/>
      <c r="G33" s="75"/>
      <c r="H33" s="75"/>
      <c r="I33" s="76"/>
      <c r="J33" s="54" t="s">
        <v>34</v>
      </c>
      <c r="K33" s="54"/>
      <c r="L33" s="54"/>
      <c r="M33" s="54"/>
      <c r="N33" s="54"/>
      <c r="O33" s="54"/>
      <c r="P33" s="54"/>
      <c r="Q33" s="54"/>
      <c r="R33" s="56"/>
      <c r="S33" s="2"/>
      <c r="T33" s="72" t="s">
        <v>29</v>
      </c>
      <c r="U33" s="73"/>
      <c r="V33" s="73"/>
      <c r="W33" s="73"/>
      <c r="X33" s="73"/>
      <c r="Y33" s="73"/>
      <c r="Z33" s="73"/>
      <c r="AA33" s="73"/>
      <c r="AB33" s="73"/>
      <c r="AC33" s="54" t="s">
        <v>34</v>
      </c>
      <c r="AD33" s="54"/>
      <c r="AE33" s="54"/>
      <c r="AF33" s="54"/>
      <c r="AG33" s="54"/>
      <c r="AH33" s="54"/>
      <c r="AI33" s="54"/>
      <c r="AJ33" s="54"/>
      <c r="AK33" s="56"/>
      <c r="AM33" s="134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6"/>
      <c r="BP33" s="14"/>
    </row>
    <row r="34" spans="1:72" ht="30" customHeight="1" x14ac:dyDescent="0.3">
      <c r="A34" s="88" t="s">
        <v>36</v>
      </c>
      <c r="B34" s="89"/>
      <c r="C34" s="89"/>
      <c r="D34" s="89"/>
      <c r="E34" s="89"/>
      <c r="F34" s="89"/>
      <c r="G34" s="89"/>
      <c r="H34" s="89"/>
      <c r="I34" s="90"/>
      <c r="J34" s="67" t="s">
        <v>102</v>
      </c>
      <c r="K34" s="68"/>
      <c r="L34" s="68"/>
      <c r="M34" s="68"/>
      <c r="N34" s="68"/>
      <c r="O34" s="68"/>
      <c r="P34" s="68"/>
      <c r="Q34" s="68"/>
      <c r="R34" s="69"/>
      <c r="S34" s="2"/>
      <c r="T34" s="88" t="s">
        <v>36</v>
      </c>
      <c r="U34" s="89"/>
      <c r="V34" s="89"/>
      <c r="W34" s="89"/>
      <c r="X34" s="89"/>
      <c r="Y34" s="89"/>
      <c r="Z34" s="89"/>
      <c r="AA34" s="89"/>
      <c r="AB34" s="90"/>
      <c r="AC34" s="67" t="s">
        <v>70</v>
      </c>
      <c r="AD34" s="68"/>
      <c r="AE34" s="68"/>
      <c r="AF34" s="68"/>
      <c r="AG34" s="68"/>
      <c r="AH34" s="68"/>
      <c r="AI34" s="68"/>
      <c r="AJ34" s="68"/>
      <c r="AK34" s="69"/>
      <c r="AM34" s="134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6"/>
      <c r="BP34" s="14"/>
    </row>
    <row r="35" spans="1:72" ht="15" customHeight="1" x14ac:dyDescent="0.3">
      <c r="A35" s="74" t="s">
        <v>32</v>
      </c>
      <c r="B35" s="75"/>
      <c r="C35" s="75"/>
      <c r="D35" s="75"/>
      <c r="E35" s="75"/>
      <c r="F35" s="75"/>
      <c r="G35" s="75"/>
      <c r="H35" s="75"/>
      <c r="I35" s="76"/>
      <c r="J35" s="55" t="s">
        <v>67</v>
      </c>
      <c r="K35" s="70"/>
      <c r="L35" s="70"/>
      <c r="M35" s="70"/>
      <c r="N35" s="70"/>
      <c r="O35" s="70"/>
      <c r="P35" s="70"/>
      <c r="Q35" s="70"/>
      <c r="R35" s="71"/>
      <c r="S35" s="2"/>
      <c r="T35" s="72" t="s">
        <v>109</v>
      </c>
      <c r="U35" s="73"/>
      <c r="V35" s="73"/>
      <c r="W35" s="73"/>
      <c r="X35" s="73"/>
      <c r="Y35" s="73"/>
      <c r="Z35" s="73"/>
      <c r="AA35" s="73"/>
      <c r="AB35" s="73"/>
      <c r="AC35" s="54" t="s">
        <v>108</v>
      </c>
      <c r="AD35" s="54"/>
      <c r="AE35" s="54"/>
      <c r="AF35" s="54"/>
      <c r="AG35" s="54"/>
      <c r="AH35" s="54"/>
      <c r="AI35" s="54"/>
      <c r="AJ35" s="54"/>
      <c r="AK35" s="56"/>
      <c r="AL35" s="6"/>
      <c r="AM35" s="134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6"/>
      <c r="BP35" s="14"/>
    </row>
    <row r="36" spans="1:72" ht="15" customHeight="1" thickBot="1" x14ac:dyDescent="0.35">
      <c r="A36" s="83" t="s">
        <v>37</v>
      </c>
      <c r="B36" s="84"/>
      <c r="C36" s="84"/>
      <c r="D36" s="84"/>
      <c r="E36" s="84"/>
      <c r="F36" s="84"/>
      <c r="G36" s="84"/>
      <c r="H36" s="84"/>
      <c r="I36" s="85"/>
      <c r="J36" s="59" t="s">
        <v>66</v>
      </c>
      <c r="K36" s="59"/>
      <c r="L36" s="59"/>
      <c r="M36" s="59"/>
      <c r="N36" s="59"/>
      <c r="O36" s="59"/>
      <c r="P36" s="59"/>
      <c r="Q36" s="59"/>
      <c r="R36" s="61"/>
      <c r="S36" s="2"/>
      <c r="T36" s="143" t="s">
        <v>39</v>
      </c>
      <c r="U36" s="144"/>
      <c r="V36" s="144"/>
      <c r="W36" s="144"/>
      <c r="X36" s="144"/>
      <c r="Y36" s="144"/>
      <c r="Z36" s="144"/>
      <c r="AA36" s="144"/>
      <c r="AB36" s="144"/>
      <c r="AC36" s="59" t="s">
        <v>69</v>
      </c>
      <c r="AD36" s="59"/>
      <c r="AE36" s="59"/>
      <c r="AF36" s="59"/>
      <c r="AG36" s="59"/>
      <c r="AH36" s="59"/>
      <c r="AI36" s="59"/>
      <c r="AJ36" s="59"/>
      <c r="AK36" s="61"/>
      <c r="AL36" s="6"/>
      <c r="AM36" s="137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9"/>
      <c r="BP36" s="14"/>
    </row>
    <row r="37" spans="1:72" ht="15" thickBot="1" x14ac:dyDescent="0.35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7"/>
      <c r="AQ37" s="17"/>
      <c r="AR37" s="18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9"/>
    </row>
    <row r="38" spans="1:72" x14ac:dyDescent="0.3">
      <c r="A38" s="6"/>
      <c r="B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</row>
    <row r="39" spans="1:72" x14ac:dyDescent="0.3">
      <c r="A39" s="6"/>
      <c r="B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</row>
    <row r="40" spans="1:72" x14ac:dyDescent="0.3">
      <c r="A40" s="6"/>
      <c r="B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</row>
    <row r="41" spans="1:72" x14ac:dyDescent="0.3">
      <c r="A41" s="6"/>
      <c r="B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</row>
    <row r="42" spans="1:72" x14ac:dyDescent="0.3">
      <c r="A42" s="6"/>
      <c r="B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</row>
    <row r="43" spans="1:72" x14ac:dyDescent="0.3">
      <c r="A43" s="6"/>
      <c r="B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</row>
  </sheetData>
  <sheetProtection algorithmName="SHA-512" hashValue="NFEP5mBa4kB124rM4hQQeVVsi8lXRkvNfdvQR/3IBFkvxnSEpvl8kxefiwDIEcPC7NHyh1sH+qxhHUSfa9Dbhg==" saltValue="wDlFvtip1sAJ6KJQgf90uA==" spinCount="100000" sheet="1" objects="1" scenarios="1"/>
  <mergeCells count="110">
    <mergeCell ref="T32:AB32"/>
    <mergeCell ref="AM25:BO25"/>
    <mergeCell ref="AM26:BO36"/>
    <mergeCell ref="AT4:BO19"/>
    <mergeCell ref="A32:I32"/>
    <mergeCell ref="J32:R32"/>
    <mergeCell ref="A31:I31"/>
    <mergeCell ref="J31:R31"/>
    <mergeCell ref="A30:I30"/>
    <mergeCell ref="J30:R30"/>
    <mergeCell ref="A25:R25"/>
    <mergeCell ref="A26:R29"/>
    <mergeCell ref="A23:B23"/>
    <mergeCell ref="C23:T23"/>
    <mergeCell ref="U23:Z23"/>
    <mergeCell ref="AA23:AF23"/>
    <mergeCell ref="AG23:AL23"/>
    <mergeCell ref="AM23:AR23"/>
    <mergeCell ref="U19:Z19"/>
    <mergeCell ref="AA19:AF19"/>
    <mergeCell ref="AG19:AL19"/>
    <mergeCell ref="AM19:AR19"/>
    <mergeCell ref="A22:B22"/>
    <mergeCell ref="C22:T22"/>
    <mergeCell ref="T35:AB35"/>
    <mergeCell ref="AC35:AK35"/>
    <mergeCell ref="J34:R34"/>
    <mergeCell ref="J35:R35"/>
    <mergeCell ref="A35:I35"/>
    <mergeCell ref="A36:I36"/>
    <mergeCell ref="J36:R36"/>
    <mergeCell ref="A34:I34"/>
    <mergeCell ref="A33:I33"/>
    <mergeCell ref="J33:R33"/>
    <mergeCell ref="AM22:AR22"/>
    <mergeCell ref="A21:B21"/>
    <mergeCell ref="C21:T21"/>
    <mergeCell ref="U21:Z21"/>
    <mergeCell ref="AA21:AF21"/>
    <mergeCell ref="AG21:AL21"/>
    <mergeCell ref="A20:B20"/>
    <mergeCell ref="C20:T20"/>
    <mergeCell ref="U20:Z20"/>
    <mergeCell ref="AA20:AF20"/>
    <mergeCell ref="AG20:AL20"/>
    <mergeCell ref="AA22:AF22"/>
    <mergeCell ref="AG22:AL22"/>
    <mergeCell ref="U22:Z22"/>
    <mergeCell ref="A4:AR4"/>
    <mergeCell ref="A5:T5"/>
    <mergeCell ref="U5:AR5"/>
    <mergeCell ref="A6:T6"/>
    <mergeCell ref="U6:AR6"/>
    <mergeCell ref="A7:T7"/>
    <mergeCell ref="U7:AR7"/>
    <mergeCell ref="A8:T8"/>
    <mergeCell ref="U8:AR8"/>
    <mergeCell ref="A10:T10"/>
    <mergeCell ref="U10:AR10"/>
    <mergeCell ref="A12:T12"/>
    <mergeCell ref="U12:Z12"/>
    <mergeCell ref="AA12:AF12"/>
    <mergeCell ref="AG12:AL12"/>
    <mergeCell ref="AM12:AR12"/>
    <mergeCell ref="A13:T13"/>
    <mergeCell ref="U13:Z13"/>
    <mergeCell ref="AA13:AF13"/>
    <mergeCell ref="AG13:AL13"/>
    <mergeCell ref="AG16:AL16"/>
    <mergeCell ref="AM16:AR16"/>
    <mergeCell ref="A11:T11"/>
    <mergeCell ref="U11:Z11"/>
    <mergeCell ref="AA11:AF11"/>
    <mergeCell ref="AG11:AL11"/>
    <mergeCell ref="AM11:AR11"/>
    <mergeCell ref="AM13:AR13"/>
    <mergeCell ref="A14:T14"/>
    <mergeCell ref="U14:Z14"/>
    <mergeCell ref="AA14:AF14"/>
    <mergeCell ref="AG14:AL14"/>
    <mergeCell ref="AM14:AR14"/>
    <mergeCell ref="A15:T15"/>
    <mergeCell ref="U15:Z15"/>
    <mergeCell ref="AA15:AF15"/>
    <mergeCell ref="AG15:AL15"/>
    <mergeCell ref="AM15:AR15"/>
    <mergeCell ref="AT23:BO23"/>
    <mergeCell ref="A2:BF2"/>
    <mergeCell ref="A1:BF1"/>
    <mergeCell ref="T33:AB33"/>
    <mergeCell ref="T36:AB36"/>
    <mergeCell ref="AC30:AK30"/>
    <mergeCell ref="AC31:AK31"/>
    <mergeCell ref="AC32:AK32"/>
    <mergeCell ref="AC33:AK33"/>
    <mergeCell ref="AC36:AK36"/>
    <mergeCell ref="T26:AK29"/>
    <mergeCell ref="T25:AK25"/>
    <mergeCell ref="T34:AB34"/>
    <mergeCell ref="AC34:AK34"/>
    <mergeCell ref="AM20:AR20"/>
    <mergeCell ref="A18:AR18"/>
    <mergeCell ref="A19:B19"/>
    <mergeCell ref="C19:T19"/>
    <mergeCell ref="AM21:AR21"/>
    <mergeCell ref="T30:AB30"/>
    <mergeCell ref="T31:AB31"/>
    <mergeCell ref="A16:T16"/>
    <mergeCell ref="U16:Z16"/>
    <mergeCell ref="AA16:AF16"/>
  </mergeCells>
  <hyperlinks>
    <hyperlink ref="AT23" r:id="rId1" display="Ссылка" xr:uid="{00000000-0004-0000-0400-000000000000}"/>
    <hyperlink ref="AT23:BO23" r:id="rId2" display="Чертеж в формате DWG" xr:uid="{59D80916-51C3-4EB4-BDBD-469D4D95E2D6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horizontalDpi="4294967295" verticalDpi="4294967295" r:id="rId3"/>
  <drawing r:id="rId4"/>
  <picture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9267BB-4E0E-4921-9FE1-CD0E4FAD5A3C}">
          <x14:formula1>
            <xm:f>SL!$G$3:$G$4</xm:f>
          </x14:formula1>
          <xm:sqref>U15:AR15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Титульник</vt:lpstr>
      <vt:lpstr>SL</vt:lpstr>
      <vt:lpstr>Гильзы</vt:lpstr>
      <vt:lpstr>Блоки</vt:lpstr>
      <vt:lpstr>Пена</vt:lpstr>
      <vt:lpstr>Блоки!Область_печати</vt:lpstr>
      <vt:lpstr>Гильзы!Область_печати</vt:lpstr>
      <vt:lpstr>Пена!Область_печати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Rubtsov, Denis</dc:creator>
  <cp:lastModifiedBy>Denis Rubtsov</cp:lastModifiedBy>
  <cp:lastPrinted>2022-07-25T12:44:13Z</cp:lastPrinted>
  <dcterms:created xsi:type="dcterms:W3CDTF">2022-06-24T11:10:03Z</dcterms:created>
  <dcterms:modified xsi:type="dcterms:W3CDTF">2025-10-02T14:11:28Z</dcterms:modified>
</cp:coreProperties>
</file>